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3955" windowHeight="97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AT15" i="1" l="1"/>
  <c r="AT14" i="1"/>
  <c r="AT16" i="1" s="1"/>
  <c r="AS15" i="1"/>
  <c r="AS14" i="1"/>
  <c r="AS16" i="1" s="1"/>
  <c r="AR14" i="1"/>
  <c r="AR15" i="1" s="1"/>
  <c r="AQ14" i="1"/>
  <c r="AJ88" i="1"/>
  <c r="AI88" i="1"/>
  <c r="AH88" i="1"/>
  <c r="AG88" i="1"/>
  <c r="AJ87" i="1"/>
  <c r="AI87" i="1"/>
  <c r="AH87" i="1"/>
  <c r="AG87" i="1"/>
  <c r="AJ86" i="1"/>
  <c r="AI86" i="1"/>
  <c r="AH86" i="1"/>
  <c r="AG86" i="1"/>
  <c r="AJ82" i="1"/>
  <c r="AI82" i="1"/>
  <c r="AH82" i="1"/>
  <c r="AG82" i="1"/>
  <c r="AJ81" i="1"/>
  <c r="AI81" i="1"/>
  <c r="AH81" i="1"/>
  <c r="AG81" i="1"/>
  <c r="AJ80" i="1"/>
  <c r="AI80" i="1"/>
  <c r="AH80" i="1"/>
  <c r="AG80" i="1"/>
  <c r="AJ76" i="1"/>
  <c r="AI76" i="1"/>
  <c r="AH76" i="1"/>
  <c r="AG76" i="1"/>
  <c r="AJ75" i="1"/>
  <c r="AI75" i="1"/>
  <c r="AH75" i="1"/>
  <c r="AG75" i="1"/>
  <c r="AJ74" i="1"/>
  <c r="AI74" i="1"/>
  <c r="AH74" i="1"/>
  <c r="AG74" i="1"/>
  <c r="AJ70" i="1"/>
  <c r="AI70" i="1"/>
  <c r="AH70" i="1"/>
  <c r="AG70" i="1"/>
  <c r="AJ69" i="1"/>
  <c r="AI69" i="1"/>
  <c r="AH69" i="1"/>
  <c r="AJ68" i="1"/>
  <c r="AI68" i="1"/>
  <c r="AH68" i="1"/>
  <c r="AJ64" i="1"/>
  <c r="AI64" i="1"/>
  <c r="AH64" i="1"/>
  <c r="AG64" i="1"/>
  <c r="AJ63" i="1"/>
  <c r="AI63" i="1"/>
  <c r="AH63" i="1"/>
  <c r="AG63" i="1"/>
  <c r="AJ62" i="1"/>
  <c r="AI62" i="1"/>
  <c r="AH62" i="1"/>
  <c r="AG62" i="1"/>
  <c r="AJ52" i="1"/>
  <c r="AI52" i="1"/>
  <c r="AH52" i="1"/>
  <c r="AG52" i="1"/>
  <c r="AJ51" i="1"/>
  <c r="AI51" i="1"/>
  <c r="AH51" i="1"/>
  <c r="AJ50" i="1"/>
  <c r="AI50" i="1"/>
  <c r="AH50" i="1"/>
  <c r="AJ58" i="1"/>
  <c r="AI58" i="1"/>
  <c r="AH58" i="1"/>
  <c r="AG58" i="1"/>
  <c r="AJ57" i="1"/>
  <c r="AI57" i="1"/>
  <c r="AH57" i="1"/>
  <c r="AJ56" i="1"/>
  <c r="AI56" i="1"/>
  <c r="AH56" i="1"/>
  <c r="AF85" i="1"/>
  <c r="AF79" i="1"/>
  <c r="AF73" i="1"/>
  <c r="AF67" i="1"/>
  <c r="AF61" i="1"/>
  <c r="AF55" i="1"/>
  <c r="AF57" i="1" s="1"/>
  <c r="AF49" i="1"/>
  <c r="AP14" i="1"/>
  <c r="AP16" i="1" s="1"/>
  <c r="AB88" i="1"/>
  <c r="AE76" i="1"/>
  <c r="AB64" i="1"/>
  <c r="AB52" i="1"/>
  <c r="X74" i="1"/>
  <c r="AE85" i="1"/>
  <c r="AE88" i="1" s="1"/>
  <c r="AD85" i="1"/>
  <c r="AE87" i="1" s="1"/>
  <c r="AC85" i="1"/>
  <c r="AC87" i="1" s="1"/>
  <c r="AB85" i="1"/>
  <c r="AA85" i="1"/>
  <c r="AB87" i="1" s="1"/>
  <c r="Z85" i="1"/>
  <c r="Z88" i="1" s="1"/>
  <c r="Y85" i="1"/>
  <c r="Y88" i="1" s="1"/>
  <c r="X85" i="1"/>
  <c r="X88" i="1" s="1"/>
  <c r="W85" i="1"/>
  <c r="W88" i="1" s="1"/>
  <c r="V85" i="1"/>
  <c r="V88" i="1" s="1"/>
  <c r="AE79" i="1"/>
  <c r="AE82" i="1" s="1"/>
  <c r="AD79" i="1"/>
  <c r="AC79" i="1"/>
  <c r="AC82" i="1" s="1"/>
  <c r="AB79" i="1"/>
  <c r="AA79" i="1"/>
  <c r="AA80" i="1" s="1"/>
  <c r="Z79" i="1"/>
  <c r="Y79" i="1"/>
  <c r="Y82" i="1" s="1"/>
  <c r="X79" i="1"/>
  <c r="W79" i="1"/>
  <c r="W82" i="1" s="1"/>
  <c r="V79" i="1"/>
  <c r="V82" i="1" s="1"/>
  <c r="AE73" i="1"/>
  <c r="AD73" i="1"/>
  <c r="AD76" i="1" s="1"/>
  <c r="AC73" i="1"/>
  <c r="AC76" i="1" s="1"/>
  <c r="AB73" i="1"/>
  <c r="AB76" i="1" s="1"/>
  <c r="AA73" i="1"/>
  <c r="AA76" i="1" s="1"/>
  <c r="Z73" i="1"/>
  <c r="Z76" i="1" s="1"/>
  <c r="Y73" i="1"/>
  <c r="Y76" i="1" s="1"/>
  <c r="X73" i="1"/>
  <c r="X76" i="1" s="1"/>
  <c r="W73" i="1"/>
  <c r="W76" i="1" s="1"/>
  <c r="V73" i="1"/>
  <c r="V76" i="1" s="1"/>
  <c r="AE67" i="1"/>
  <c r="AE70" i="1" s="1"/>
  <c r="AD67" i="1"/>
  <c r="AC67" i="1"/>
  <c r="AD68" i="1" s="1"/>
  <c r="AB67" i="1"/>
  <c r="AA67" i="1"/>
  <c r="AA70" i="1" s="1"/>
  <c r="Z67" i="1"/>
  <c r="Z70" i="1" s="1"/>
  <c r="Y67" i="1"/>
  <c r="Y70" i="1" s="1"/>
  <c r="X67" i="1"/>
  <c r="X70" i="1" s="1"/>
  <c r="W67" i="1"/>
  <c r="W70" i="1" s="1"/>
  <c r="V67" i="1"/>
  <c r="V70" i="1" s="1"/>
  <c r="AE61" i="1"/>
  <c r="AD61" i="1"/>
  <c r="AD64" i="1" s="1"/>
  <c r="AC61" i="1"/>
  <c r="AC64" i="1" s="1"/>
  <c r="AB61" i="1"/>
  <c r="AA61" i="1"/>
  <c r="AA64" i="1" s="1"/>
  <c r="Z61" i="1"/>
  <c r="Z64" i="1" s="1"/>
  <c r="Y61" i="1"/>
  <c r="Y64" i="1" s="1"/>
  <c r="X61" i="1"/>
  <c r="X64" i="1" s="1"/>
  <c r="W61" i="1"/>
  <c r="W64" i="1" s="1"/>
  <c r="V61" i="1"/>
  <c r="V64" i="1" s="1"/>
  <c r="AE55" i="1"/>
  <c r="AE58" i="1" s="1"/>
  <c r="AD55" i="1"/>
  <c r="AD58" i="1" s="1"/>
  <c r="AC55" i="1"/>
  <c r="AD57" i="1" s="1"/>
  <c r="AB55" i="1"/>
  <c r="AB58" i="1" s="1"/>
  <c r="AA55" i="1"/>
  <c r="Z55" i="1"/>
  <c r="Y55" i="1"/>
  <c r="Y58" i="1" s="1"/>
  <c r="X55" i="1"/>
  <c r="Y57" i="1" s="1"/>
  <c r="W55" i="1"/>
  <c r="V55" i="1"/>
  <c r="AE49" i="1"/>
  <c r="AE52" i="1" s="1"/>
  <c r="AD49" i="1"/>
  <c r="AD52" i="1" s="1"/>
  <c r="AC49" i="1"/>
  <c r="AC52" i="1" s="1"/>
  <c r="AB49" i="1"/>
  <c r="AA49" i="1"/>
  <c r="AA52" i="1" s="1"/>
  <c r="Z49" i="1"/>
  <c r="Z50" i="1" s="1"/>
  <c r="Y49" i="1"/>
  <c r="X49" i="1"/>
  <c r="W49" i="1"/>
  <c r="W52" i="1" s="1"/>
  <c r="V49" i="1"/>
  <c r="V52" i="1" s="1"/>
  <c r="AO14" i="1"/>
  <c r="AO16" i="1" s="1"/>
  <c r="AN14" i="1"/>
  <c r="AM14" i="1"/>
  <c r="AM16" i="1" s="1"/>
  <c r="AL14" i="1"/>
  <c r="AK14" i="1"/>
  <c r="AJ14" i="1"/>
  <c r="AI14" i="1"/>
  <c r="AI16" i="1" s="1"/>
  <c r="AH14" i="1"/>
  <c r="AH16" i="1" s="1"/>
  <c r="AG14" i="1"/>
  <c r="AG16" i="1" s="1"/>
  <c r="AF14" i="1"/>
  <c r="AF16" i="1" s="1"/>
  <c r="AC14" i="1"/>
  <c r="AC16" i="1" s="1"/>
  <c r="AE14" i="1"/>
  <c r="AE16" i="1" s="1"/>
  <c r="AD14" i="1"/>
  <c r="AD16" i="1" s="1"/>
  <c r="AB14" i="1"/>
  <c r="AB16" i="1" s="1"/>
  <c r="AA14" i="1"/>
  <c r="AA16" i="1" s="1"/>
  <c r="Z14" i="1"/>
  <c r="Z16" i="1" s="1"/>
  <c r="Y14" i="1"/>
  <c r="Y16" i="1" s="1"/>
  <c r="X14" i="1"/>
  <c r="X16" i="1" s="1"/>
  <c r="O2" i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N2" i="1"/>
  <c r="Q16" i="1"/>
  <c r="U85" i="1"/>
  <c r="T85" i="1"/>
  <c r="T88" i="1" s="1"/>
  <c r="S85" i="1"/>
  <c r="T87" i="1" s="1"/>
  <c r="R85" i="1"/>
  <c r="R88" i="1" s="1"/>
  <c r="Q85" i="1"/>
  <c r="Q88" i="1" s="1"/>
  <c r="P85" i="1"/>
  <c r="P88" i="1" s="1"/>
  <c r="O85" i="1"/>
  <c r="N85" i="1"/>
  <c r="M85" i="1"/>
  <c r="L85" i="1"/>
  <c r="L88" i="1" s="1"/>
  <c r="K85" i="1"/>
  <c r="K88" i="1" s="1"/>
  <c r="J85" i="1"/>
  <c r="J88" i="1" s="1"/>
  <c r="I85" i="1"/>
  <c r="H85" i="1"/>
  <c r="H88" i="1" s="1"/>
  <c r="U79" i="1"/>
  <c r="V80" i="1" s="1"/>
  <c r="T79" i="1"/>
  <c r="T82" i="1" s="1"/>
  <c r="S79" i="1"/>
  <c r="R79" i="1"/>
  <c r="R82" i="1" s="1"/>
  <c r="Q79" i="1"/>
  <c r="R81" i="1" s="1"/>
  <c r="P79" i="1"/>
  <c r="O79" i="1"/>
  <c r="N79" i="1"/>
  <c r="M79" i="1"/>
  <c r="M82" i="1" s="1"/>
  <c r="L79" i="1"/>
  <c r="K79" i="1"/>
  <c r="J79" i="1"/>
  <c r="I79" i="1"/>
  <c r="H79" i="1"/>
  <c r="H82" i="1" s="1"/>
  <c r="U73" i="1"/>
  <c r="T73" i="1"/>
  <c r="S73" i="1"/>
  <c r="S76" i="1" s="1"/>
  <c r="R73" i="1"/>
  <c r="Q73" i="1"/>
  <c r="P73" i="1"/>
  <c r="O73" i="1"/>
  <c r="O76" i="1" s="1"/>
  <c r="N73" i="1"/>
  <c r="M73" i="1"/>
  <c r="L73" i="1"/>
  <c r="K73" i="1"/>
  <c r="J73" i="1"/>
  <c r="I73" i="1"/>
  <c r="H73" i="1"/>
  <c r="U67" i="1"/>
  <c r="U70" i="1" s="1"/>
  <c r="T67" i="1"/>
  <c r="T70" i="1" s="1"/>
  <c r="S67" i="1"/>
  <c r="S70" i="1" s="1"/>
  <c r="R67" i="1"/>
  <c r="R70" i="1" s="1"/>
  <c r="Q67" i="1"/>
  <c r="Q68" i="1" s="1"/>
  <c r="P67" i="1"/>
  <c r="O67" i="1"/>
  <c r="N67" i="1"/>
  <c r="M67" i="1"/>
  <c r="M69" i="1" s="1"/>
  <c r="L67" i="1"/>
  <c r="K67" i="1"/>
  <c r="J67" i="1"/>
  <c r="I67" i="1"/>
  <c r="I68" i="1" s="1"/>
  <c r="H67" i="1"/>
  <c r="H69" i="1" s="1"/>
  <c r="U61" i="1"/>
  <c r="T61" i="1"/>
  <c r="T64" i="1" s="1"/>
  <c r="S61" i="1"/>
  <c r="S64" i="1" s="1"/>
  <c r="R61" i="1"/>
  <c r="Q61" i="1"/>
  <c r="P61" i="1"/>
  <c r="Q63" i="1" s="1"/>
  <c r="O61" i="1"/>
  <c r="O64" i="1" s="1"/>
  <c r="N61" i="1"/>
  <c r="M61" i="1"/>
  <c r="L61" i="1"/>
  <c r="L62" i="1" s="1"/>
  <c r="K61" i="1"/>
  <c r="K64" i="1" s="1"/>
  <c r="J61" i="1"/>
  <c r="I61" i="1"/>
  <c r="H61" i="1"/>
  <c r="I63" i="1" s="1"/>
  <c r="U55" i="1"/>
  <c r="U57" i="1" s="1"/>
  <c r="T55" i="1"/>
  <c r="S55" i="1"/>
  <c r="S58" i="1" s="1"/>
  <c r="R55" i="1"/>
  <c r="Q55" i="1"/>
  <c r="Q58" i="1" s="1"/>
  <c r="P55" i="1"/>
  <c r="P58" i="1" s="1"/>
  <c r="O55" i="1"/>
  <c r="N55" i="1"/>
  <c r="N58" i="1" s="1"/>
  <c r="M55" i="1"/>
  <c r="N57" i="1" s="1"/>
  <c r="L55" i="1"/>
  <c r="L58" i="1" s="1"/>
  <c r="K55" i="1"/>
  <c r="K58" i="1" s="1"/>
  <c r="J55" i="1"/>
  <c r="J58" i="1" s="1"/>
  <c r="I55" i="1"/>
  <c r="I58" i="1" s="1"/>
  <c r="H55" i="1"/>
  <c r="H58" i="1" s="1"/>
  <c r="U49" i="1"/>
  <c r="T49" i="1"/>
  <c r="T51" i="1" s="1"/>
  <c r="S49" i="1"/>
  <c r="S52" i="1" s="1"/>
  <c r="R49" i="1"/>
  <c r="Q49" i="1"/>
  <c r="P49" i="1"/>
  <c r="P52" i="1" s="1"/>
  <c r="O49" i="1"/>
  <c r="P50" i="1" s="1"/>
  <c r="N49" i="1"/>
  <c r="N52" i="1" s="1"/>
  <c r="M49" i="1"/>
  <c r="L49" i="1"/>
  <c r="M51" i="1" s="1"/>
  <c r="K49" i="1"/>
  <c r="K52" i="1" s="1"/>
  <c r="J49" i="1"/>
  <c r="J52" i="1" s="1"/>
  <c r="I49" i="1"/>
  <c r="H49" i="1"/>
  <c r="H52" i="1" s="1"/>
  <c r="G85" i="1"/>
  <c r="G87" i="1" s="1"/>
  <c r="G79" i="1"/>
  <c r="G82" i="1" s="1"/>
  <c r="G73" i="1"/>
  <c r="G67" i="1"/>
  <c r="G69" i="1" s="1"/>
  <c r="G61" i="1"/>
  <c r="G64" i="1" s="1"/>
  <c r="G55" i="1"/>
  <c r="G58" i="1" s="1"/>
  <c r="G49" i="1"/>
  <c r="U88" i="1"/>
  <c r="S88" i="1"/>
  <c r="O88" i="1"/>
  <c r="M88" i="1"/>
  <c r="I88" i="1"/>
  <c r="G88" i="1"/>
  <c r="F88" i="1"/>
  <c r="E88" i="1"/>
  <c r="D88" i="1"/>
  <c r="U82" i="1"/>
  <c r="S82" i="1"/>
  <c r="O82" i="1"/>
  <c r="N82" i="1"/>
  <c r="K82" i="1"/>
  <c r="J82" i="1"/>
  <c r="F82" i="1"/>
  <c r="E82" i="1"/>
  <c r="D82" i="1"/>
  <c r="U76" i="1"/>
  <c r="T76" i="1"/>
  <c r="Q76" i="1"/>
  <c r="P76" i="1"/>
  <c r="M76" i="1"/>
  <c r="L76" i="1"/>
  <c r="I76" i="1"/>
  <c r="H76" i="1"/>
  <c r="G76" i="1"/>
  <c r="F76" i="1"/>
  <c r="E76" i="1"/>
  <c r="D76" i="1"/>
  <c r="Q70" i="1"/>
  <c r="P70" i="1"/>
  <c r="O70" i="1"/>
  <c r="N70" i="1"/>
  <c r="M70" i="1"/>
  <c r="L70" i="1"/>
  <c r="K70" i="1"/>
  <c r="J70" i="1"/>
  <c r="I70" i="1"/>
  <c r="H70" i="1"/>
  <c r="F70" i="1"/>
  <c r="E70" i="1"/>
  <c r="D70" i="1"/>
  <c r="U64" i="1"/>
  <c r="Q64" i="1"/>
  <c r="P64" i="1"/>
  <c r="M64" i="1"/>
  <c r="L64" i="1"/>
  <c r="I64" i="1"/>
  <c r="H64" i="1"/>
  <c r="F64" i="1"/>
  <c r="E64" i="1"/>
  <c r="D64" i="1"/>
  <c r="U58" i="1"/>
  <c r="R58" i="1"/>
  <c r="O58" i="1"/>
  <c r="M58" i="1"/>
  <c r="F58" i="1"/>
  <c r="E58" i="1"/>
  <c r="D58" i="1"/>
  <c r="U52" i="1"/>
  <c r="T52" i="1"/>
  <c r="Q52" i="1"/>
  <c r="O52" i="1"/>
  <c r="M52" i="1"/>
  <c r="L52" i="1"/>
  <c r="I52" i="1"/>
  <c r="G52" i="1"/>
  <c r="F52" i="1"/>
  <c r="E52" i="1"/>
  <c r="D52" i="1"/>
  <c r="N16" i="1"/>
  <c r="L87" i="1"/>
  <c r="H87" i="1"/>
  <c r="F87" i="1"/>
  <c r="E87" i="1"/>
  <c r="D87" i="1"/>
  <c r="C87" i="1"/>
  <c r="U86" i="1"/>
  <c r="M86" i="1"/>
  <c r="I86" i="1"/>
  <c r="F86" i="1"/>
  <c r="E86" i="1"/>
  <c r="D86" i="1"/>
  <c r="C86" i="1"/>
  <c r="U81" i="1"/>
  <c r="T81" i="1"/>
  <c r="N81" i="1"/>
  <c r="L81" i="1"/>
  <c r="K81" i="1"/>
  <c r="F81" i="1"/>
  <c r="E81" i="1"/>
  <c r="D81" i="1"/>
  <c r="C81" i="1"/>
  <c r="U80" i="1"/>
  <c r="T80" i="1"/>
  <c r="S80" i="1"/>
  <c r="O80" i="1"/>
  <c r="N80" i="1"/>
  <c r="H80" i="1"/>
  <c r="F80" i="1"/>
  <c r="E80" i="1"/>
  <c r="D80" i="1"/>
  <c r="C80" i="1"/>
  <c r="U75" i="1"/>
  <c r="Q75" i="1"/>
  <c r="N75" i="1"/>
  <c r="M75" i="1"/>
  <c r="I75" i="1"/>
  <c r="H75" i="1"/>
  <c r="G75" i="1"/>
  <c r="F75" i="1"/>
  <c r="E75" i="1"/>
  <c r="D75" i="1"/>
  <c r="C75" i="1"/>
  <c r="U74" i="1"/>
  <c r="T74" i="1"/>
  <c r="R74" i="1"/>
  <c r="M74" i="1"/>
  <c r="L74" i="1"/>
  <c r="I74" i="1"/>
  <c r="H74" i="1"/>
  <c r="G74" i="1"/>
  <c r="F74" i="1"/>
  <c r="E74" i="1"/>
  <c r="D74" i="1"/>
  <c r="C74" i="1"/>
  <c r="R69" i="1"/>
  <c r="P69" i="1"/>
  <c r="O69" i="1"/>
  <c r="L69" i="1"/>
  <c r="I69" i="1"/>
  <c r="F69" i="1"/>
  <c r="E69" i="1"/>
  <c r="D69" i="1"/>
  <c r="C69" i="1"/>
  <c r="T68" i="1"/>
  <c r="R68" i="1"/>
  <c r="O68" i="1"/>
  <c r="M68" i="1"/>
  <c r="L68" i="1"/>
  <c r="K68" i="1"/>
  <c r="H68" i="1"/>
  <c r="G68" i="1"/>
  <c r="F68" i="1"/>
  <c r="E68" i="1"/>
  <c r="D68" i="1"/>
  <c r="C68" i="1"/>
  <c r="U63" i="1"/>
  <c r="R63" i="1"/>
  <c r="P63" i="1"/>
  <c r="M63" i="1"/>
  <c r="L63" i="1"/>
  <c r="J63" i="1"/>
  <c r="F63" i="1"/>
  <c r="E63" i="1"/>
  <c r="D63" i="1"/>
  <c r="C63" i="1"/>
  <c r="U62" i="1"/>
  <c r="S62" i="1"/>
  <c r="N62" i="1"/>
  <c r="M62" i="1"/>
  <c r="I62" i="1"/>
  <c r="G62" i="1"/>
  <c r="F62" i="1"/>
  <c r="E62" i="1"/>
  <c r="D62" i="1"/>
  <c r="C62" i="1"/>
  <c r="S57" i="1"/>
  <c r="R57" i="1"/>
  <c r="M57" i="1"/>
  <c r="L57" i="1"/>
  <c r="G57" i="1"/>
  <c r="F57" i="1"/>
  <c r="E57" i="1"/>
  <c r="D57" i="1"/>
  <c r="C57" i="1"/>
  <c r="U56" i="1"/>
  <c r="S56" i="1"/>
  <c r="R56" i="1"/>
  <c r="P56" i="1"/>
  <c r="M56" i="1"/>
  <c r="L56" i="1"/>
  <c r="G56" i="1"/>
  <c r="F56" i="1"/>
  <c r="E56" i="1"/>
  <c r="D56" i="1"/>
  <c r="C56" i="1"/>
  <c r="U51" i="1"/>
  <c r="P51" i="1"/>
  <c r="O51" i="1"/>
  <c r="K51" i="1"/>
  <c r="J51" i="1"/>
  <c r="H51" i="1"/>
  <c r="G51" i="1"/>
  <c r="U50" i="1"/>
  <c r="O50" i="1"/>
  <c r="N50" i="1"/>
  <c r="J50" i="1"/>
  <c r="I50" i="1"/>
  <c r="G50" i="1"/>
  <c r="F51" i="1"/>
  <c r="E51" i="1"/>
  <c r="D51" i="1"/>
  <c r="F50" i="1"/>
  <c r="E50" i="1"/>
  <c r="D50" i="1"/>
  <c r="C50" i="1"/>
  <c r="C51" i="1"/>
  <c r="W14" i="1"/>
  <c r="W16" i="1" s="1"/>
  <c r="V14" i="1"/>
  <c r="V16" i="1" s="1"/>
  <c r="U14" i="1"/>
  <c r="U16" i="1" s="1"/>
  <c r="T14" i="1"/>
  <c r="T16" i="1" s="1"/>
  <c r="S14" i="1"/>
  <c r="S16" i="1" s="1"/>
  <c r="R14" i="1"/>
  <c r="R16" i="1" s="1"/>
  <c r="Q14" i="1"/>
  <c r="P14" i="1"/>
  <c r="P16" i="1" s="1"/>
  <c r="O14" i="1"/>
  <c r="O16" i="1" s="1"/>
  <c r="N14" i="1"/>
  <c r="M14" i="1"/>
  <c r="L14" i="1"/>
  <c r="F14" i="1"/>
  <c r="AC81" i="1" l="1"/>
  <c r="AB82" i="1"/>
  <c r="X58" i="1"/>
  <c r="AF51" i="1"/>
  <c r="AG51" i="1"/>
  <c r="AG50" i="1"/>
  <c r="H81" i="1"/>
  <c r="G81" i="1"/>
  <c r="R51" i="1"/>
  <c r="R52" i="1"/>
  <c r="T58" i="1"/>
  <c r="T56" i="1"/>
  <c r="T57" i="1"/>
  <c r="J62" i="1"/>
  <c r="J64" i="1"/>
  <c r="N63" i="1"/>
  <c r="N64" i="1"/>
  <c r="R62" i="1"/>
  <c r="R64" i="1"/>
  <c r="J74" i="1"/>
  <c r="J76" i="1"/>
  <c r="J75" i="1"/>
  <c r="O75" i="1"/>
  <c r="N76" i="1"/>
  <c r="N74" i="1"/>
  <c r="R76" i="1"/>
  <c r="R75" i="1"/>
  <c r="L80" i="1"/>
  <c r="L82" i="1"/>
  <c r="Q81" i="1"/>
  <c r="P81" i="1"/>
  <c r="P80" i="1"/>
  <c r="P82" i="1"/>
  <c r="N88" i="1"/>
  <c r="O86" i="1"/>
  <c r="N87" i="1"/>
  <c r="AF81" i="1"/>
  <c r="I81" i="1"/>
  <c r="V57" i="1"/>
  <c r="S51" i="1"/>
  <c r="J56" i="1"/>
  <c r="J57" i="1"/>
  <c r="P62" i="1"/>
  <c r="H63" i="1"/>
  <c r="T63" i="1"/>
  <c r="J69" i="1"/>
  <c r="N69" i="1"/>
  <c r="P75" i="1"/>
  <c r="J81" i="1"/>
  <c r="Y51" i="1"/>
  <c r="AB51" i="1"/>
  <c r="W57" i="1"/>
  <c r="AE69" i="1"/>
  <c r="AD81" i="1"/>
  <c r="Y56" i="1"/>
  <c r="X86" i="1"/>
  <c r="V58" i="1"/>
  <c r="AF63" i="1"/>
  <c r="AF87" i="1"/>
  <c r="K75" i="1"/>
  <c r="M81" i="1"/>
  <c r="AE63" i="1"/>
  <c r="K50" i="1"/>
  <c r="L51" i="1"/>
  <c r="N56" i="1"/>
  <c r="U68" i="1"/>
  <c r="U69" i="1"/>
  <c r="J80" i="1"/>
  <c r="G86" i="1"/>
  <c r="I82" i="1"/>
  <c r="Q82" i="1"/>
  <c r="H50" i="1"/>
  <c r="L50" i="1"/>
  <c r="T50" i="1"/>
  <c r="I51" i="1"/>
  <c r="K56" i="1"/>
  <c r="O56" i="1"/>
  <c r="K57" i="1"/>
  <c r="O57" i="1"/>
  <c r="O63" i="1"/>
  <c r="K74" i="1"/>
  <c r="P74" i="1"/>
  <c r="L75" i="1"/>
  <c r="G70" i="1"/>
  <c r="K76" i="1"/>
  <c r="K69" i="1"/>
  <c r="X57" i="1"/>
  <c r="AB56" i="1"/>
  <c r="Y62" i="1"/>
  <c r="X52" i="1"/>
  <c r="W58" i="1"/>
  <c r="AA63" i="1"/>
  <c r="AF69" i="1"/>
  <c r="AG56" i="1"/>
  <c r="AG57" i="1"/>
  <c r="AG68" i="1"/>
  <c r="AG69" i="1"/>
  <c r="AQ15" i="1"/>
  <c r="AF75" i="1"/>
  <c r="AR16" i="1"/>
  <c r="AQ16" i="1"/>
  <c r="AF50" i="1"/>
  <c r="AF52" i="1"/>
  <c r="AF56" i="1"/>
  <c r="AF58" i="1"/>
  <c r="AF62" i="1"/>
  <c r="AF64" i="1"/>
  <c r="AF68" i="1"/>
  <c r="AF70" i="1"/>
  <c r="AF74" i="1"/>
  <c r="AF76" i="1"/>
  <c r="AF80" i="1"/>
  <c r="AF82" i="1"/>
  <c r="AF86" i="1"/>
  <c r="AF88" i="1"/>
  <c r="AP15" i="1"/>
  <c r="AE62" i="1"/>
  <c r="AE64" i="1"/>
  <c r="AE56" i="1"/>
  <c r="AE86" i="1"/>
  <c r="AD88" i="1"/>
  <c r="AD86" i="1"/>
  <c r="AE81" i="1"/>
  <c r="AD82" i="1"/>
  <c r="AE80" i="1"/>
  <c r="AE74" i="1"/>
  <c r="AD75" i="1"/>
  <c r="AE75" i="1"/>
  <c r="AE68" i="1"/>
  <c r="AD70" i="1"/>
  <c r="AE57" i="1"/>
  <c r="AE51" i="1"/>
  <c r="AE50" i="1"/>
  <c r="AC86" i="1"/>
  <c r="AD87" i="1"/>
  <c r="AC88" i="1"/>
  <c r="AD80" i="1"/>
  <c r="AD74" i="1"/>
  <c r="AC69" i="1"/>
  <c r="AD69" i="1"/>
  <c r="AC70" i="1"/>
  <c r="AC63" i="1"/>
  <c r="AC62" i="1"/>
  <c r="AD63" i="1"/>
  <c r="AD62" i="1"/>
  <c r="AC58" i="1"/>
  <c r="AC57" i="1"/>
  <c r="AD56" i="1"/>
  <c r="AM15" i="1"/>
  <c r="AN15" i="1"/>
  <c r="AC50" i="1"/>
  <c r="AC51" i="1"/>
  <c r="AD50" i="1"/>
  <c r="AD51" i="1"/>
  <c r="AC80" i="1"/>
  <c r="AC74" i="1"/>
  <c r="AC75" i="1"/>
  <c r="AC68" i="1"/>
  <c r="AB70" i="1"/>
  <c r="AB68" i="1"/>
  <c r="AC56" i="1"/>
  <c r="AB50" i="1"/>
  <c r="AA87" i="1"/>
  <c r="AB86" i="1"/>
  <c r="AA88" i="1"/>
  <c r="AA86" i="1"/>
  <c r="AA81" i="1"/>
  <c r="AB80" i="1"/>
  <c r="AB81" i="1"/>
  <c r="AA82" i="1"/>
  <c r="AB74" i="1"/>
  <c r="AB75" i="1"/>
  <c r="AA74" i="1"/>
  <c r="AB69" i="1"/>
  <c r="AB62" i="1"/>
  <c r="AB63" i="1"/>
  <c r="AA57" i="1"/>
  <c r="AB57" i="1"/>
  <c r="AA58" i="1"/>
  <c r="Z82" i="1"/>
  <c r="AA75" i="1"/>
  <c r="AA69" i="1"/>
  <c r="AA68" i="1"/>
  <c r="AA62" i="1"/>
  <c r="Z63" i="1"/>
  <c r="Z57" i="1"/>
  <c r="AA56" i="1"/>
  <c r="Z58" i="1"/>
  <c r="Z51" i="1"/>
  <c r="AA50" i="1"/>
  <c r="AA51" i="1"/>
  <c r="Z52" i="1"/>
  <c r="Z86" i="1"/>
  <c r="Z87" i="1"/>
  <c r="Z81" i="1"/>
  <c r="Y81" i="1"/>
  <c r="Z74" i="1"/>
  <c r="Z75" i="1"/>
  <c r="Z80" i="1"/>
  <c r="Y75" i="1"/>
  <c r="AJ15" i="1"/>
  <c r="Y68" i="1"/>
  <c r="Y69" i="1"/>
  <c r="Z68" i="1"/>
  <c r="Z69" i="1"/>
  <c r="Z62" i="1"/>
  <c r="Y63" i="1"/>
  <c r="Z56" i="1"/>
  <c r="Y52" i="1"/>
  <c r="Y86" i="1"/>
  <c r="Y87" i="1"/>
  <c r="Y80" i="1"/>
  <c r="X82" i="1"/>
  <c r="Y74" i="1"/>
  <c r="X75" i="1"/>
  <c r="X68" i="1"/>
  <c r="X56" i="1"/>
  <c r="Y50" i="1"/>
  <c r="X87" i="1"/>
  <c r="X80" i="1"/>
  <c r="W81" i="1"/>
  <c r="X81" i="1"/>
  <c r="X69" i="1"/>
  <c r="X62" i="1"/>
  <c r="X63" i="1"/>
  <c r="W56" i="1"/>
  <c r="X50" i="1"/>
  <c r="X51" i="1"/>
  <c r="W87" i="1"/>
  <c r="V86" i="1"/>
  <c r="W86" i="1"/>
  <c r="V87" i="1"/>
  <c r="W80" i="1"/>
  <c r="V81" i="1"/>
  <c r="W75" i="1"/>
  <c r="W74" i="1"/>
  <c r="V74" i="1"/>
  <c r="V75" i="1"/>
  <c r="V68" i="1"/>
  <c r="W69" i="1"/>
  <c r="W68" i="1"/>
  <c r="V69" i="1"/>
  <c r="W63" i="1"/>
  <c r="W62" i="1"/>
  <c r="V62" i="1"/>
  <c r="V63" i="1"/>
  <c r="V56" i="1"/>
  <c r="W50" i="1"/>
  <c r="W51" i="1"/>
  <c r="V50" i="1"/>
  <c r="V51" i="1"/>
  <c r="AO15" i="1"/>
  <c r="AJ16" i="1"/>
  <c r="AN16" i="1"/>
  <c r="AK15" i="1"/>
  <c r="AL16" i="1"/>
  <c r="AL15" i="1"/>
  <c r="AK16" i="1"/>
  <c r="AI15" i="1"/>
  <c r="AH15" i="1"/>
  <c r="AG15" i="1"/>
  <c r="AF15" i="1"/>
  <c r="T75" i="1"/>
  <c r="T62" i="1"/>
  <c r="S63" i="1"/>
  <c r="T69" i="1"/>
  <c r="S86" i="1"/>
  <c r="R87" i="1"/>
  <c r="R80" i="1"/>
  <c r="S81" i="1"/>
  <c r="S74" i="1"/>
  <c r="S75" i="1"/>
  <c r="S68" i="1"/>
  <c r="S69" i="1"/>
  <c r="S50" i="1"/>
  <c r="R50" i="1"/>
  <c r="Q86" i="1"/>
  <c r="Q69" i="1"/>
  <c r="Q57" i="1"/>
  <c r="P87" i="1"/>
  <c r="Q80" i="1"/>
  <c r="Q74" i="1"/>
  <c r="P68" i="1"/>
  <c r="Q62" i="1"/>
  <c r="Q56" i="1"/>
  <c r="P57" i="1"/>
  <c r="Q50" i="1"/>
  <c r="Q51" i="1"/>
  <c r="O81" i="1"/>
  <c r="O74" i="1"/>
  <c r="N68" i="1"/>
  <c r="O62" i="1"/>
  <c r="N51" i="1"/>
  <c r="M80" i="1"/>
  <c r="M50" i="1"/>
  <c r="Y15" i="1"/>
  <c r="AA15" i="1"/>
  <c r="AC15" i="1"/>
  <c r="AE15" i="1"/>
  <c r="X15" i="1"/>
  <c r="Z15" i="1"/>
  <c r="AB15" i="1"/>
  <c r="AD15" i="1"/>
  <c r="K63" i="1"/>
  <c r="K86" i="1"/>
  <c r="J87" i="1"/>
  <c r="K80" i="1"/>
  <c r="J68" i="1"/>
  <c r="K62" i="1"/>
  <c r="I80" i="1"/>
  <c r="H56" i="1"/>
  <c r="I57" i="1"/>
  <c r="I56" i="1"/>
  <c r="H57" i="1"/>
  <c r="H86" i="1"/>
  <c r="J86" i="1"/>
  <c r="L86" i="1"/>
  <c r="N86" i="1"/>
  <c r="P86" i="1"/>
  <c r="R86" i="1"/>
  <c r="T86" i="1"/>
  <c r="I87" i="1"/>
  <c r="K87" i="1"/>
  <c r="M87" i="1"/>
  <c r="O87" i="1"/>
  <c r="Q87" i="1"/>
  <c r="S87" i="1"/>
  <c r="U87" i="1"/>
  <c r="H62" i="1"/>
  <c r="G63" i="1"/>
  <c r="G80" i="1"/>
  <c r="M15" i="1"/>
  <c r="S15" i="1"/>
  <c r="U15" i="1"/>
  <c r="W15" i="1"/>
  <c r="N15" i="1"/>
  <c r="Q15" i="1"/>
  <c r="R15" i="1"/>
  <c r="T15" i="1"/>
  <c r="V15" i="1"/>
  <c r="P15" i="1"/>
  <c r="O15" i="1"/>
</calcChain>
</file>

<file path=xl/sharedStrings.xml><?xml version="1.0" encoding="utf-8"?>
<sst xmlns="http://schemas.openxmlformats.org/spreadsheetml/2006/main" count="332" uniqueCount="61">
  <si>
    <t>Datum</t>
  </si>
  <si>
    <t>čas</t>
  </si>
  <si>
    <t>hmotnost</t>
  </si>
  <si>
    <t>pohlaví</t>
  </si>
  <si>
    <t>barva, popis</t>
  </si>
  <si>
    <t>pes</t>
  </si>
  <si>
    <t>fena</t>
  </si>
  <si>
    <t>Jméno</t>
  </si>
  <si>
    <t>Pořadí</t>
  </si>
  <si>
    <t>AMOREVITA   VRH  B         Český strakatý pes</t>
  </si>
  <si>
    <t>12.2.</t>
  </si>
  <si>
    <t>13.2.</t>
  </si>
  <si>
    <t>14.2.</t>
  </si>
  <si>
    <t>15.2.</t>
  </si>
  <si>
    <t>16.2.</t>
  </si>
  <si>
    <t>17.2.</t>
  </si>
  <si>
    <t>18.2.</t>
  </si>
  <si>
    <t>20.2.</t>
  </si>
  <si>
    <t>21.2.</t>
  </si>
  <si>
    <t>22.2.</t>
  </si>
  <si>
    <t>23.2.</t>
  </si>
  <si>
    <t>24.2.</t>
  </si>
  <si>
    <t>25.2.</t>
  </si>
  <si>
    <t>26.2.</t>
  </si>
  <si>
    <t>27.2.</t>
  </si>
  <si>
    <t>10.2.</t>
  </si>
  <si>
    <t>11.2.</t>
  </si>
  <si>
    <t>Brilla</t>
  </si>
  <si>
    <t>Ballo</t>
  </si>
  <si>
    <t>10.2.2014 porod</t>
  </si>
  <si>
    <t>hmotnost  (g)</t>
  </si>
  <si>
    <t>narození</t>
  </si>
  <si>
    <t>porodní</t>
  </si>
  <si>
    <t>celkem</t>
  </si>
  <si>
    <t>změna (%)</t>
  </si>
  <si>
    <t>Borgia</t>
  </si>
  <si>
    <t>Birra</t>
  </si>
  <si>
    <t>Bonaro</t>
  </si>
  <si>
    <t>Bandito</t>
  </si>
  <si>
    <t>Baldini</t>
  </si>
  <si>
    <t>(g)</t>
  </si>
  <si>
    <t>rozdíl</t>
  </si>
  <si>
    <t>index</t>
  </si>
  <si>
    <t>index:porod</t>
  </si>
  <si>
    <t>index:den</t>
  </si>
  <si>
    <t>stáří dnů</t>
  </si>
  <si>
    <t>1.3.</t>
  </si>
  <si>
    <t>2.3.</t>
  </si>
  <si>
    <t>3.3.</t>
  </si>
  <si>
    <t>5.3.</t>
  </si>
  <si>
    <t>6.3.</t>
  </si>
  <si>
    <t>7.3.</t>
  </si>
  <si>
    <t>8.3.</t>
  </si>
  <si>
    <t>9.3.</t>
  </si>
  <si>
    <t>10.3.</t>
  </si>
  <si>
    <t>11.3.</t>
  </si>
  <si>
    <t>(váženo 18,15 - 18,30 hod)</t>
  </si>
  <si>
    <t>15.3.</t>
  </si>
  <si>
    <t>19.3.</t>
  </si>
  <si>
    <t>1.4.</t>
  </si>
  <si>
    <t>10.4.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</si>
</sst>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14" fontId="0" fillId="0" borderId="8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16" fontId="0" fillId="0" borderId="6" xfId="0" applyNumberFormat="1" applyBorder="1"/>
    <xf numFmtId="0" fontId="0" fillId="0" borderId="9" xfId="0" applyBorder="1" applyAlignment="1">
      <alignment horizontal="right"/>
    </xf>
    <xf numFmtId="0" fontId="0" fillId="0" borderId="12" xfId="0" applyFill="1" applyBorder="1"/>
    <xf numFmtId="0" fontId="0" fillId="0" borderId="10" xfId="0" applyFill="1" applyBorder="1"/>
    <xf numFmtId="0" fontId="0" fillId="0" borderId="6" xfId="0" applyBorder="1" applyAlignment="1">
      <alignment horizontal="right"/>
    </xf>
    <xf numFmtId="14" fontId="0" fillId="0" borderId="1" xfId="0" applyNumberFormat="1" applyBorder="1"/>
    <xf numFmtId="16" fontId="0" fillId="0" borderId="1" xfId="0" applyNumberFormat="1" applyBorder="1"/>
    <xf numFmtId="14" fontId="0" fillId="0" borderId="9" xfId="0" applyNumberFormat="1" applyBorder="1"/>
    <xf numFmtId="0" fontId="0" fillId="0" borderId="0" xfId="0" applyFill="1" applyBorder="1"/>
    <xf numFmtId="2" fontId="0" fillId="0" borderId="4" xfId="0" applyNumberFormat="1" applyBorder="1"/>
    <xf numFmtId="0" fontId="0" fillId="0" borderId="12" xfId="0" applyBorder="1"/>
    <xf numFmtId="2" fontId="0" fillId="0" borderId="12" xfId="0" applyNumberFormat="1" applyBorder="1"/>
    <xf numFmtId="14" fontId="0" fillId="0" borderId="10" xfId="0" applyNumberFormat="1" applyBorder="1"/>
    <xf numFmtId="16" fontId="0" fillId="0" borderId="14" xfId="0" applyNumberFormat="1" applyBorder="1"/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2" fontId="0" fillId="0" borderId="9" xfId="0" applyNumberFormat="1" applyBorder="1"/>
    <xf numFmtId="2" fontId="0" fillId="0" borderId="6" xfId="0" applyNumberFormat="1" applyBorder="1"/>
    <xf numFmtId="2" fontId="0" fillId="0" borderId="7" xfId="0" applyNumberFormat="1" applyBorder="1"/>
    <xf numFmtId="14" fontId="0" fillId="0" borderId="14" xfId="0" applyNumberFormat="1" applyBorder="1"/>
    <xf numFmtId="0" fontId="0" fillId="0" borderId="13" xfId="0" applyFill="1" applyBorder="1"/>
    <xf numFmtId="2" fontId="0" fillId="0" borderId="14" xfId="0" applyNumberFormat="1" applyBorder="1"/>
    <xf numFmtId="2" fontId="0" fillId="0" borderId="15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3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9" xfId="0" applyFill="1" applyBorder="1"/>
    <xf numFmtId="14" fontId="0" fillId="0" borderId="18" xfId="0" applyNumberFormat="1" applyBorder="1"/>
    <xf numFmtId="0" fontId="0" fillId="0" borderId="16" xfId="0" applyFill="1" applyBorder="1"/>
    <xf numFmtId="0" fontId="0" fillId="0" borderId="18" xfId="0" applyFill="1" applyBorder="1"/>
    <xf numFmtId="2" fontId="0" fillId="0" borderId="16" xfId="0" applyNumberFormat="1" applyBorder="1"/>
    <xf numFmtId="0" fontId="0" fillId="0" borderId="21" xfId="0" applyBorder="1"/>
    <xf numFmtId="0" fontId="0" fillId="0" borderId="22" xfId="0" applyBorder="1"/>
    <xf numFmtId="2" fontId="0" fillId="0" borderId="23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1" xfId="0" applyFill="1" applyBorder="1"/>
    <xf numFmtId="0" fontId="0" fillId="0" borderId="1" xfId="0" applyFill="1" applyBorder="1" applyAlignment="1">
      <alignment horizontal="right"/>
    </xf>
    <xf numFmtId="16" fontId="0" fillId="0" borderId="1" xfId="0" applyNumberFormat="1" applyBorder="1" applyAlignment="1">
      <alignment horizontal="right"/>
    </xf>
    <xf numFmtId="14" fontId="0" fillId="0" borderId="9" xfId="0" applyNumberFormat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8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7" xfId="0" applyFill="1" applyBorder="1"/>
    <xf numFmtId="2" fontId="0" fillId="0" borderId="5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Amorevita vrh B  -  hmotnosti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List1!$B$7</c:f>
              <c:strCache>
                <c:ptCount val="1"/>
                <c:pt idx="0">
                  <c:v>Bonaro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List1!$L$7:$AT$7</c:f>
              <c:numCache>
                <c:formatCode>General</c:formatCode>
                <c:ptCount val="35"/>
                <c:pt idx="0">
                  <c:v>425</c:v>
                </c:pt>
                <c:pt idx="1">
                  <c:v>426</c:v>
                </c:pt>
                <c:pt idx="2">
                  <c:v>466</c:v>
                </c:pt>
                <c:pt idx="3">
                  <c:v>491</c:v>
                </c:pt>
                <c:pt idx="4">
                  <c:v>538</c:v>
                </c:pt>
                <c:pt idx="5">
                  <c:v>604</c:v>
                </c:pt>
                <c:pt idx="6">
                  <c:v>629</c:v>
                </c:pt>
                <c:pt idx="7">
                  <c:v>716</c:v>
                </c:pt>
                <c:pt idx="8">
                  <c:v>768</c:v>
                </c:pt>
                <c:pt idx="9">
                  <c:v>821</c:v>
                </c:pt>
                <c:pt idx="10">
                  <c:v>858</c:v>
                </c:pt>
                <c:pt idx="11">
                  <c:v>915</c:v>
                </c:pt>
                <c:pt idx="12">
                  <c:v>981</c:v>
                </c:pt>
                <c:pt idx="13">
                  <c:v>1001</c:v>
                </c:pt>
                <c:pt idx="14">
                  <c:v>1065</c:v>
                </c:pt>
                <c:pt idx="15">
                  <c:v>1141</c:v>
                </c:pt>
                <c:pt idx="16">
                  <c:v>1215</c:v>
                </c:pt>
                <c:pt idx="17">
                  <c:v>1279</c:v>
                </c:pt>
                <c:pt idx="18">
                  <c:v>1336</c:v>
                </c:pt>
                <c:pt idx="19">
                  <c:v>1441</c:v>
                </c:pt>
                <c:pt idx="20">
                  <c:v>1466</c:v>
                </c:pt>
                <c:pt idx="21">
                  <c:v>1515</c:v>
                </c:pt>
                <c:pt idx="22">
                  <c:v>1580</c:v>
                </c:pt>
                <c:pt idx="23">
                  <c:v>1615</c:v>
                </c:pt>
                <c:pt idx="24">
                  <c:v>1690</c:v>
                </c:pt>
                <c:pt idx="25">
                  <c:v>1772</c:v>
                </c:pt>
                <c:pt idx="26">
                  <c:v>1890</c:v>
                </c:pt>
                <c:pt idx="27">
                  <c:v>2028</c:v>
                </c:pt>
                <c:pt idx="28">
                  <c:v>2000</c:v>
                </c:pt>
                <c:pt idx="29">
                  <c:v>2100</c:v>
                </c:pt>
                <c:pt idx="30">
                  <c:v>2150</c:v>
                </c:pt>
                <c:pt idx="31">
                  <c:v>2600</c:v>
                </c:pt>
                <c:pt idx="32">
                  <c:v>3000</c:v>
                </c:pt>
                <c:pt idx="33">
                  <c:v>4300</c:v>
                </c:pt>
                <c:pt idx="34">
                  <c:v>4800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List1!$B$8</c:f>
              <c:strCache>
                <c:ptCount val="1"/>
                <c:pt idx="0">
                  <c:v>Birra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List1!$L$8:$AT$8</c:f>
              <c:numCache>
                <c:formatCode>General</c:formatCode>
                <c:ptCount val="35"/>
                <c:pt idx="0">
                  <c:v>366</c:v>
                </c:pt>
                <c:pt idx="1">
                  <c:v>362</c:v>
                </c:pt>
                <c:pt idx="2">
                  <c:v>388</c:v>
                </c:pt>
                <c:pt idx="3">
                  <c:v>418</c:v>
                </c:pt>
                <c:pt idx="4">
                  <c:v>452</c:v>
                </c:pt>
                <c:pt idx="5">
                  <c:v>484</c:v>
                </c:pt>
                <c:pt idx="6">
                  <c:v>510</c:v>
                </c:pt>
                <c:pt idx="7">
                  <c:v>562</c:v>
                </c:pt>
                <c:pt idx="8">
                  <c:v>588</c:v>
                </c:pt>
                <c:pt idx="9">
                  <c:v>641</c:v>
                </c:pt>
                <c:pt idx="10">
                  <c:v>657</c:v>
                </c:pt>
                <c:pt idx="11">
                  <c:v>722</c:v>
                </c:pt>
                <c:pt idx="12">
                  <c:v>764</c:v>
                </c:pt>
                <c:pt idx="13">
                  <c:v>784</c:v>
                </c:pt>
                <c:pt idx="14">
                  <c:v>823</c:v>
                </c:pt>
                <c:pt idx="15">
                  <c:v>888</c:v>
                </c:pt>
                <c:pt idx="16">
                  <c:v>920</c:v>
                </c:pt>
                <c:pt idx="17">
                  <c:v>963</c:v>
                </c:pt>
                <c:pt idx="18">
                  <c:v>1042</c:v>
                </c:pt>
                <c:pt idx="19">
                  <c:v>1117</c:v>
                </c:pt>
                <c:pt idx="20">
                  <c:v>1095</c:v>
                </c:pt>
                <c:pt idx="21">
                  <c:v>1185</c:v>
                </c:pt>
                <c:pt idx="22">
                  <c:v>1266</c:v>
                </c:pt>
                <c:pt idx="23">
                  <c:v>1274</c:v>
                </c:pt>
                <c:pt idx="24">
                  <c:v>1318</c:v>
                </c:pt>
                <c:pt idx="25">
                  <c:v>1379</c:v>
                </c:pt>
                <c:pt idx="26">
                  <c:v>1414</c:v>
                </c:pt>
                <c:pt idx="27">
                  <c:v>1460</c:v>
                </c:pt>
                <c:pt idx="28">
                  <c:v>1513</c:v>
                </c:pt>
                <c:pt idx="29">
                  <c:v>1576</c:v>
                </c:pt>
                <c:pt idx="30">
                  <c:v>1592</c:v>
                </c:pt>
                <c:pt idx="31">
                  <c:v>2002</c:v>
                </c:pt>
                <c:pt idx="32">
                  <c:v>2380</c:v>
                </c:pt>
                <c:pt idx="33">
                  <c:v>3100</c:v>
                </c:pt>
                <c:pt idx="34">
                  <c:v>3900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List1!$B$9</c:f>
              <c:strCache>
                <c:ptCount val="1"/>
                <c:pt idx="0">
                  <c:v>Bandito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List1!$L$9:$AT$9</c:f>
              <c:numCache>
                <c:formatCode>General</c:formatCode>
                <c:ptCount val="35"/>
                <c:pt idx="0">
                  <c:v>380</c:v>
                </c:pt>
                <c:pt idx="1">
                  <c:v>372</c:v>
                </c:pt>
                <c:pt idx="2">
                  <c:v>370</c:v>
                </c:pt>
                <c:pt idx="3">
                  <c:v>411</c:v>
                </c:pt>
                <c:pt idx="4">
                  <c:v>443</c:v>
                </c:pt>
                <c:pt idx="5">
                  <c:v>471</c:v>
                </c:pt>
                <c:pt idx="6">
                  <c:v>527</c:v>
                </c:pt>
                <c:pt idx="7">
                  <c:v>561</c:v>
                </c:pt>
                <c:pt idx="8">
                  <c:v>609</c:v>
                </c:pt>
                <c:pt idx="9">
                  <c:v>640</c:v>
                </c:pt>
                <c:pt idx="10">
                  <c:v>656</c:v>
                </c:pt>
                <c:pt idx="11">
                  <c:v>671</c:v>
                </c:pt>
                <c:pt idx="12">
                  <c:v>732</c:v>
                </c:pt>
                <c:pt idx="13">
                  <c:v>798</c:v>
                </c:pt>
                <c:pt idx="14">
                  <c:v>840</c:v>
                </c:pt>
                <c:pt idx="15">
                  <c:v>888</c:v>
                </c:pt>
                <c:pt idx="16">
                  <c:v>881</c:v>
                </c:pt>
                <c:pt idx="17">
                  <c:v>953</c:v>
                </c:pt>
                <c:pt idx="18">
                  <c:v>999</c:v>
                </c:pt>
                <c:pt idx="19">
                  <c:v>1026</c:v>
                </c:pt>
                <c:pt idx="20">
                  <c:v>1044</c:v>
                </c:pt>
                <c:pt idx="21">
                  <c:v>1090</c:v>
                </c:pt>
                <c:pt idx="22">
                  <c:v>1160</c:v>
                </c:pt>
                <c:pt idx="23">
                  <c:v>1240</c:v>
                </c:pt>
                <c:pt idx="24">
                  <c:v>1270</c:v>
                </c:pt>
                <c:pt idx="25">
                  <c:v>1401</c:v>
                </c:pt>
                <c:pt idx="26">
                  <c:v>1390</c:v>
                </c:pt>
                <c:pt idx="27">
                  <c:v>1450</c:v>
                </c:pt>
                <c:pt idx="28">
                  <c:v>1500</c:v>
                </c:pt>
                <c:pt idx="29">
                  <c:v>1642</c:v>
                </c:pt>
                <c:pt idx="30">
                  <c:v>1690</c:v>
                </c:pt>
                <c:pt idx="31">
                  <c:v>2013</c:v>
                </c:pt>
                <c:pt idx="32">
                  <c:v>2410</c:v>
                </c:pt>
                <c:pt idx="33">
                  <c:v>3400</c:v>
                </c:pt>
                <c:pt idx="34">
                  <c:v>4300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List1!$B$10</c:f>
              <c:strCache>
                <c:ptCount val="1"/>
                <c:pt idx="0">
                  <c:v>Ballo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List1!$L$10:$AT$10</c:f>
              <c:numCache>
                <c:formatCode>General</c:formatCode>
                <c:ptCount val="35"/>
                <c:pt idx="0">
                  <c:v>378</c:v>
                </c:pt>
                <c:pt idx="1">
                  <c:v>381</c:v>
                </c:pt>
                <c:pt idx="2">
                  <c:v>410</c:v>
                </c:pt>
                <c:pt idx="3">
                  <c:v>472</c:v>
                </c:pt>
                <c:pt idx="4">
                  <c:v>521</c:v>
                </c:pt>
                <c:pt idx="5">
                  <c:v>584</c:v>
                </c:pt>
                <c:pt idx="6">
                  <c:v>620</c:v>
                </c:pt>
                <c:pt idx="7">
                  <c:v>669</c:v>
                </c:pt>
                <c:pt idx="8">
                  <c:v>725</c:v>
                </c:pt>
                <c:pt idx="9">
                  <c:v>764</c:v>
                </c:pt>
                <c:pt idx="10">
                  <c:v>803</c:v>
                </c:pt>
                <c:pt idx="11">
                  <c:v>859</c:v>
                </c:pt>
                <c:pt idx="12">
                  <c:v>929</c:v>
                </c:pt>
                <c:pt idx="13">
                  <c:v>970</c:v>
                </c:pt>
                <c:pt idx="14">
                  <c:v>1017</c:v>
                </c:pt>
                <c:pt idx="15">
                  <c:v>1113</c:v>
                </c:pt>
                <c:pt idx="16">
                  <c:v>1190</c:v>
                </c:pt>
                <c:pt idx="17">
                  <c:v>1242</c:v>
                </c:pt>
                <c:pt idx="18">
                  <c:v>1304</c:v>
                </c:pt>
                <c:pt idx="19">
                  <c:v>1366</c:v>
                </c:pt>
                <c:pt idx="20">
                  <c:v>1397</c:v>
                </c:pt>
                <c:pt idx="21">
                  <c:v>1461</c:v>
                </c:pt>
                <c:pt idx="22">
                  <c:v>1533</c:v>
                </c:pt>
                <c:pt idx="23">
                  <c:v>1611</c:v>
                </c:pt>
                <c:pt idx="24">
                  <c:v>1692</c:v>
                </c:pt>
                <c:pt idx="25">
                  <c:v>1822</c:v>
                </c:pt>
                <c:pt idx="26">
                  <c:v>1850</c:v>
                </c:pt>
                <c:pt idx="27">
                  <c:v>1930</c:v>
                </c:pt>
                <c:pt idx="28">
                  <c:v>2000</c:v>
                </c:pt>
                <c:pt idx="29">
                  <c:v>2100</c:v>
                </c:pt>
                <c:pt idx="30">
                  <c:v>2127</c:v>
                </c:pt>
                <c:pt idx="31">
                  <c:v>2400</c:v>
                </c:pt>
                <c:pt idx="32">
                  <c:v>2966</c:v>
                </c:pt>
                <c:pt idx="33">
                  <c:v>4300</c:v>
                </c:pt>
                <c:pt idx="34">
                  <c:v>4800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List1!$B$11</c:f>
              <c:strCache>
                <c:ptCount val="1"/>
                <c:pt idx="0">
                  <c:v>Brilla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List1!$L$11:$AT$11</c:f>
              <c:numCache>
                <c:formatCode>General</c:formatCode>
                <c:ptCount val="35"/>
                <c:pt idx="0">
                  <c:v>375</c:v>
                </c:pt>
                <c:pt idx="1">
                  <c:v>359</c:v>
                </c:pt>
                <c:pt idx="2">
                  <c:v>386</c:v>
                </c:pt>
                <c:pt idx="3">
                  <c:v>416</c:v>
                </c:pt>
                <c:pt idx="4">
                  <c:v>448</c:v>
                </c:pt>
                <c:pt idx="5">
                  <c:v>461</c:v>
                </c:pt>
                <c:pt idx="6">
                  <c:v>511</c:v>
                </c:pt>
                <c:pt idx="7">
                  <c:v>546</c:v>
                </c:pt>
                <c:pt idx="8">
                  <c:v>594</c:v>
                </c:pt>
                <c:pt idx="9">
                  <c:v>634</c:v>
                </c:pt>
                <c:pt idx="10">
                  <c:v>669</c:v>
                </c:pt>
                <c:pt idx="11">
                  <c:v>723</c:v>
                </c:pt>
                <c:pt idx="12">
                  <c:v>750</c:v>
                </c:pt>
                <c:pt idx="13">
                  <c:v>783</c:v>
                </c:pt>
                <c:pt idx="14">
                  <c:v>818</c:v>
                </c:pt>
                <c:pt idx="15">
                  <c:v>899</c:v>
                </c:pt>
                <c:pt idx="16">
                  <c:v>930</c:v>
                </c:pt>
                <c:pt idx="17">
                  <c:v>984</c:v>
                </c:pt>
                <c:pt idx="18">
                  <c:v>988</c:v>
                </c:pt>
                <c:pt idx="19">
                  <c:v>1015</c:v>
                </c:pt>
                <c:pt idx="20">
                  <c:v>1070</c:v>
                </c:pt>
                <c:pt idx="21">
                  <c:v>1130</c:v>
                </c:pt>
                <c:pt idx="22">
                  <c:v>1160</c:v>
                </c:pt>
                <c:pt idx="23">
                  <c:v>1190</c:v>
                </c:pt>
                <c:pt idx="24">
                  <c:v>1209</c:v>
                </c:pt>
                <c:pt idx="25">
                  <c:v>1260</c:v>
                </c:pt>
                <c:pt idx="26">
                  <c:v>1326</c:v>
                </c:pt>
                <c:pt idx="27">
                  <c:v>1412</c:v>
                </c:pt>
                <c:pt idx="28">
                  <c:v>1413</c:v>
                </c:pt>
                <c:pt idx="29">
                  <c:v>1493</c:v>
                </c:pt>
                <c:pt idx="30">
                  <c:v>1537</c:v>
                </c:pt>
                <c:pt idx="31">
                  <c:v>1793</c:v>
                </c:pt>
                <c:pt idx="32">
                  <c:v>2090</c:v>
                </c:pt>
                <c:pt idx="33">
                  <c:v>2900</c:v>
                </c:pt>
                <c:pt idx="34">
                  <c:v>3400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List1!$B$12</c:f>
              <c:strCache>
                <c:ptCount val="1"/>
                <c:pt idx="0">
                  <c:v>Borgia</c:v>
                </c:pt>
              </c:strCache>
            </c:strRef>
          </c:tx>
          <c:cat>
            <c:strRef>
              <c:f>List1!$L$5:$AT$5</c:f>
              <c:strCache>
                <c:ptCount val="35"/>
                <c:pt idx="0">
                  <c:v>10.2.2014 porod</c:v>
                </c:pt>
                <c:pt idx="1">
                  <c:v>10.2.</c:v>
                </c:pt>
                <c:pt idx="2">
                  <c:v>11.2.</c:v>
                </c:pt>
                <c:pt idx="3">
                  <c:v>12.2.</c:v>
                </c:pt>
                <c:pt idx="4">
                  <c:v>13.2.</c:v>
                </c:pt>
                <c:pt idx="5">
                  <c:v>14.2.</c:v>
                </c:pt>
                <c:pt idx="6">
                  <c:v>15.2.</c:v>
                </c:pt>
                <c:pt idx="7">
                  <c:v>16.2.</c:v>
                </c:pt>
                <c:pt idx="8">
                  <c:v>17.2.</c:v>
                </c:pt>
                <c:pt idx="9">
                  <c:v>18.2.</c:v>
                </c:pt>
                <c:pt idx="10">
                  <c:v>19.2</c:v>
                </c:pt>
                <c:pt idx="11">
                  <c:v>20.2.</c:v>
                </c:pt>
                <c:pt idx="12">
                  <c:v>21.2.</c:v>
                </c:pt>
                <c:pt idx="13">
                  <c:v>22.2.</c:v>
                </c:pt>
                <c:pt idx="14">
                  <c:v>23.2.</c:v>
                </c:pt>
                <c:pt idx="15">
                  <c:v>24.2.</c:v>
                </c:pt>
                <c:pt idx="16">
                  <c:v>25.2.</c:v>
                </c:pt>
                <c:pt idx="17">
                  <c:v>26.2.</c:v>
                </c:pt>
                <c:pt idx="18">
                  <c:v>27.2.</c:v>
                </c:pt>
                <c:pt idx="19">
                  <c:v>28.2</c:v>
                </c:pt>
                <c:pt idx="20">
                  <c:v>1.3.</c:v>
                </c:pt>
                <c:pt idx="21">
                  <c:v>2.3.</c:v>
                </c:pt>
                <c:pt idx="22">
                  <c:v>3.3.</c:v>
                </c:pt>
                <c:pt idx="23">
                  <c:v>4.3</c:v>
                </c:pt>
                <c:pt idx="24">
                  <c:v>5.3.</c:v>
                </c:pt>
                <c:pt idx="25">
                  <c:v>6.3.</c:v>
                </c:pt>
                <c:pt idx="26">
                  <c:v>7.3.</c:v>
                </c:pt>
                <c:pt idx="27">
                  <c:v>8.3.</c:v>
                </c:pt>
                <c:pt idx="28">
                  <c:v>9.3.</c:v>
                </c:pt>
                <c:pt idx="29">
                  <c:v>10.3.</c:v>
                </c:pt>
                <c:pt idx="30">
                  <c:v>11.3.</c:v>
                </c:pt>
                <c:pt idx="31">
                  <c:v>15.3.</c:v>
                </c:pt>
                <c:pt idx="32">
                  <c:v>19.3.</c:v>
                </c:pt>
                <c:pt idx="33">
                  <c:v>1.4.</c:v>
                </c:pt>
                <c:pt idx="34">
                  <c:v>10.4.</c:v>
                </c:pt>
              </c:strCache>
            </c:strRef>
          </c:cat>
          <c:val>
            <c:numRef>
              <c:f>List1!$L$12:$AT$12</c:f>
              <c:numCache>
                <c:formatCode>General</c:formatCode>
                <c:ptCount val="35"/>
                <c:pt idx="0">
                  <c:v>404</c:v>
                </c:pt>
                <c:pt idx="1">
                  <c:v>418</c:v>
                </c:pt>
                <c:pt idx="2">
                  <c:v>439</c:v>
                </c:pt>
                <c:pt idx="3">
                  <c:v>467</c:v>
                </c:pt>
                <c:pt idx="4">
                  <c:v>516</c:v>
                </c:pt>
                <c:pt idx="5">
                  <c:v>546</c:v>
                </c:pt>
                <c:pt idx="6">
                  <c:v>581</c:v>
                </c:pt>
                <c:pt idx="7">
                  <c:v>618</c:v>
                </c:pt>
                <c:pt idx="8">
                  <c:v>662</c:v>
                </c:pt>
                <c:pt idx="9">
                  <c:v>702</c:v>
                </c:pt>
                <c:pt idx="10">
                  <c:v>747</c:v>
                </c:pt>
                <c:pt idx="11">
                  <c:v>773</c:v>
                </c:pt>
                <c:pt idx="12">
                  <c:v>825</c:v>
                </c:pt>
                <c:pt idx="13">
                  <c:v>874</c:v>
                </c:pt>
                <c:pt idx="14">
                  <c:v>921</c:v>
                </c:pt>
                <c:pt idx="15">
                  <c:v>926</c:v>
                </c:pt>
                <c:pt idx="16">
                  <c:v>945</c:v>
                </c:pt>
                <c:pt idx="17">
                  <c:v>982</c:v>
                </c:pt>
                <c:pt idx="18">
                  <c:v>1031</c:v>
                </c:pt>
                <c:pt idx="19">
                  <c:v>1085</c:v>
                </c:pt>
                <c:pt idx="20">
                  <c:v>1116</c:v>
                </c:pt>
                <c:pt idx="21">
                  <c:v>1153</c:v>
                </c:pt>
                <c:pt idx="22">
                  <c:v>1210</c:v>
                </c:pt>
                <c:pt idx="23">
                  <c:v>1290</c:v>
                </c:pt>
                <c:pt idx="24">
                  <c:v>1315</c:v>
                </c:pt>
                <c:pt idx="25">
                  <c:v>1390</c:v>
                </c:pt>
                <c:pt idx="26">
                  <c:v>1471</c:v>
                </c:pt>
                <c:pt idx="27">
                  <c:v>1540</c:v>
                </c:pt>
                <c:pt idx="28">
                  <c:v>1560</c:v>
                </c:pt>
                <c:pt idx="29">
                  <c:v>1672</c:v>
                </c:pt>
                <c:pt idx="30">
                  <c:v>1750</c:v>
                </c:pt>
                <c:pt idx="31">
                  <c:v>2000</c:v>
                </c:pt>
                <c:pt idx="32">
                  <c:v>2470</c:v>
                </c:pt>
                <c:pt idx="33">
                  <c:v>3200</c:v>
                </c:pt>
                <c:pt idx="34">
                  <c:v>3800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89344"/>
        <c:axId val="53290880"/>
      </c:lineChart>
      <c:catAx>
        <c:axId val="53289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53290880"/>
        <c:crosses val="autoZero"/>
        <c:auto val="1"/>
        <c:lblAlgn val="ctr"/>
        <c:lblOffset val="100"/>
        <c:noMultiLvlLbl val="0"/>
      </c:catAx>
      <c:valAx>
        <c:axId val="53290880"/>
        <c:scaling>
          <c:orientation val="minMax"/>
          <c:min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hmotnost</a:t>
                </a:r>
                <a:r>
                  <a:rPr lang="cs-CZ" sz="1200"/>
                  <a:t> (g)</a:t>
                </a:r>
                <a:endParaRPr lang="en-US" sz="120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3289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419098</xdr:colOff>
      <xdr:row>16</xdr:row>
      <xdr:rowOff>180974</xdr:rowOff>
    </xdr:from>
    <xdr:to>
      <xdr:col>22</xdr:col>
      <xdr:colOff>523874</xdr:colOff>
      <xdr:row>43</xdr:row>
      <xdr:rowOff>85725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88"/>
  <sheetViews>
    <sheetView tabSelected="1" workbookViewId="0">
      <selection activeCell="AP25" sqref="AP25"/>
    </sheetView>
  </sheetViews>
  <sheetFormatPr defaultRowHeight="15" x14ac:dyDescent="0.25"/>
  <cols>
    <col min="1" max="1" width="16" customWidth="1"/>
    <col min="13" max="13" width="9.5703125" bestFit="1" customWidth="1"/>
  </cols>
  <sheetData>
    <row r="2" spans="1:47" x14ac:dyDescent="0.25">
      <c r="B2" t="s">
        <v>9</v>
      </c>
      <c r="K2" s="16" t="s">
        <v>45</v>
      </c>
      <c r="L2" s="16">
        <v>0</v>
      </c>
      <c r="M2" s="16">
        <v>1</v>
      </c>
      <c r="N2" s="16">
        <f>M2+1</f>
        <v>2</v>
      </c>
      <c r="O2" s="16">
        <f t="shared" ref="O2:AE2" si="0">N2+1</f>
        <v>3</v>
      </c>
      <c r="P2" s="16">
        <f t="shared" si="0"/>
        <v>4</v>
      </c>
      <c r="Q2" s="16">
        <f t="shared" si="0"/>
        <v>5</v>
      </c>
      <c r="R2" s="16">
        <f t="shared" si="0"/>
        <v>6</v>
      </c>
      <c r="S2" s="16">
        <f t="shared" si="0"/>
        <v>7</v>
      </c>
      <c r="T2" s="16">
        <f t="shared" si="0"/>
        <v>8</v>
      </c>
      <c r="U2" s="16">
        <f t="shared" si="0"/>
        <v>9</v>
      </c>
      <c r="V2" s="16">
        <f t="shared" si="0"/>
        <v>10</v>
      </c>
      <c r="W2" s="16">
        <f t="shared" si="0"/>
        <v>11</v>
      </c>
      <c r="X2" s="16">
        <f t="shared" si="0"/>
        <v>12</v>
      </c>
      <c r="Y2" s="16">
        <f t="shared" si="0"/>
        <v>13</v>
      </c>
      <c r="Z2" s="16">
        <f t="shared" si="0"/>
        <v>14</v>
      </c>
      <c r="AA2" s="16">
        <f t="shared" si="0"/>
        <v>15</v>
      </c>
      <c r="AB2" s="16">
        <f t="shared" si="0"/>
        <v>16</v>
      </c>
      <c r="AC2" s="16">
        <f t="shared" si="0"/>
        <v>17</v>
      </c>
      <c r="AD2" s="16">
        <f t="shared" si="0"/>
        <v>18</v>
      </c>
      <c r="AE2" s="16">
        <f t="shared" si="0"/>
        <v>19</v>
      </c>
      <c r="AF2" s="16">
        <f t="shared" ref="AF2:AP2" si="1">AE2+1</f>
        <v>20</v>
      </c>
      <c r="AG2" s="16">
        <f t="shared" si="1"/>
        <v>21</v>
      </c>
      <c r="AH2" s="16">
        <f t="shared" si="1"/>
        <v>22</v>
      </c>
      <c r="AI2" s="16">
        <f t="shared" si="1"/>
        <v>23</v>
      </c>
      <c r="AJ2" s="16">
        <f t="shared" si="1"/>
        <v>24</v>
      </c>
      <c r="AK2" s="16">
        <f t="shared" si="1"/>
        <v>25</v>
      </c>
      <c r="AL2" s="16">
        <f t="shared" si="1"/>
        <v>26</v>
      </c>
      <c r="AM2" s="16">
        <f t="shared" si="1"/>
        <v>27</v>
      </c>
      <c r="AN2" s="16">
        <f t="shared" si="1"/>
        <v>28</v>
      </c>
      <c r="AO2" s="16">
        <f t="shared" si="1"/>
        <v>29</v>
      </c>
      <c r="AP2" s="16">
        <f t="shared" si="1"/>
        <v>30</v>
      </c>
      <c r="AQ2" s="16">
        <v>34</v>
      </c>
      <c r="AR2" s="16">
        <v>38</v>
      </c>
      <c r="AS2" s="16">
        <v>41</v>
      </c>
      <c r="AT2" s="16">
        <v>50</v>
      </c>
    </row>
    <row r="4" spans="1:47" x14ac:dyDescent="0.25">
      <c r="A4" s="1" t="s">
        <v>8</v>
      </c>
      <c r="B4" s="1"/>
      <c r="C4" s="3"/>
      <c r="D4" s="7" t="s">
        <v>0</v>
      </c>
      <c r="E4" s="7" t="s">
        <v>1</v>
      </c>
      <c r="F4" s="7" t="s">
        <v>32</v>
      </c>
      <c r="G4" s="7"/>
      <c r="H4" s="1"/>
      <c r="I4" s="2"/>
      <c r="J4" s="2"/>
      <c r="K4" s="2"/>
      <c r="L4" s="13"/>
      <c r="M4" s="14"/>
      <c r="N4" s="14"/>
      <c r="O4" s="14"/>
      <c r="P4" s="14"/>
      <c r="Q4" s="14"/>
      <c r="R4" s="14" t="s">
        <v>30</v>
      </c>
      <c r="S4" s="14"/>
      <c r="T4" s="14" t="s">
        <v>56</v>
      </c>
      <c r="U4" s="14"/>
      <c r="V4" s="14"/>
      <c r="W4" s="14"/>
      <c r="X4" s="14"/>
      <c r="Y4" s="14"/>
      <c r="Z4" s="14"/>
      <c r="AA4" s="14"/>
      <c r="AB4" s="14"/>
      <c r="AC4" s="14" t="s">
        <v>30</v>
      </c>
      <c r="AD4" s="14"/>
      <c r="AE4" s="14"/>
      <c r="AF4" s="14"/>
      <c r="AG4" s="2"/>
      <c r="AH4" s="2"/>
      <c r="AI4" s="2"/>
      <c r="AJ4" s="2"/>
      <c r="AK4" s="2"/>
      <c r="AL4" s="2"/>
      <c r="AM4" s="2"/>
      <c r="AN4" s="14" t="s">
        <v>30</v>
      </c>
      <c r="AO4" s="2"/>
      <c r="AP4" s="2"/>
      <c r="AQ4" s="14"/>
      <c r="AR4" s="14"/>
      <c r="AS4" s="14"/>
      <c r="AT4" s="15"/>
    </row>
    <row r="5" spans="1:47" x14ac:dyDescent="0.25">
      <c r="A5" s="10"/>
      <c r="B5" s="4" t="s">
        <v>7</v>
      </c>
      <c r="C5" s="6"/>
      <c r="D5" s="9" t="s">
        <v>31</v>
      </c>
      <c r="E5" s="9" t="s">
        <v>31</v>
      </c>
      <c r="F5" s="9" t="s">
        <v>2</v>
      </c>
      <c r="G5" s="9" t="s">
        <v>3</v>
      </c>
      <c r="H5" s="10" t="s">
        <v>4</v>
      </c>
      <c r="I5" s="11"/>
      <c r="J5" s="11"/>
      <c r="K5" s="11"/>
      <c r="L5" s="22" t="s">
        <v>29</v>
      </c>
      <c r="M5" s="64" t="s">
        <v>25</v>
      </c>
      <c r="N5" s="64" t="s">
        <v>26</v>
      </c>
      <c r="O5" s="18" t="s">
        <v>10</v>
      </c>
      <c r="P5" s="21" t="s">
        <v>11</v>
      </c>
      <c r="Q5" s="18" t="s">
        <v>12</v>
      </c>
      <c r="R5" s="21" t="s">
        <v>13</v>
      </c>
      <c r="S5" s="18" t="s">
        <v>14</v>
      </c>
      <c r="T5" s="21" t="s">
        <v>15</v>
      </c>
      <c r="U5" s="18" t="s">
        <v>16</v>
      </c>
      <c r="V5" s="17">
        <v>41689</v>
      </c>
      <c r="W5" s="18" t="s">
        <v>17</v>
      </c>
      <c r="X5" s="21" t="s">
        <v>18</v>
      </c>
      <c r="Y5" s="16" t="s">
        <v>19</v>
      </c>
      <c r="Z5" s="16" t="s">
        <v>20</v>
      </c>
      <c r="AA5" s="16" t="s">
        <v>21</v>
      </c>
      <c r="AB5" s="16" t="s">
        <v>22</v>
      </c>
      <c r="AC5" s="16" t="s">
        <v>23</v>
      </c>
      <c r="AD5" s="16" t="s">
        <v>24</v>
      </c>
      <c r="AE5" s="23">
        <v>41698</v>
      </c>
      <c r="AF5" s="65" t="s">
        <v>46</v>
      </c>
      <c r="AG5" s="62" t="s">
        <v>47</v>
      </c>
      <c r="AH5" s="62" t="s">
        <v>48</v>
      </c>
      <c r="AI5" s="63">
        <v>41702</v>
      </c>
      <c r="AJ5" s="62" t="s">
        <v>49</v>
      </c>
      <c r="AK5" s="62" t="s">
        <v>50</v>
      </c>
      <c r="AL5" s="62" t="s">
        <v>51</v>
      </c>
      <c r="AM5" s="62" t="s">
        <v>52</v>
      </c>
      <c r="AN5" s="62" t="s">
        <v>53</v>
      </c>
      <c r="AO5" s="62" t="s">
        <v>54</v>
      </c>
      <c r="AP5" s="62" t="s">
        <v>55</v>
      </c>
      <c r="AQ5" s="62" t="s">
        <v>57</v>
      </c>
      <c r="AR5" s="62" t="s">
        <v>58</v>
      </c>
      <c r="AS5" s="62" t="s">
        <v>59</v>
      </c>
      <c r="AT5" s="62" t="s">
        <v>60</v>
      </c>
    </row>
    <row r="6" spans="1:47" x14ac:dyDescent="0.25">
      <c r="A6" s="7">
        <v>1</v>
      </c>
      <c r="B6" s="2" t="s">
        <v>39</v>
      </c>
      <c r="C6" s="2"/>
      <c r="D6" s="12">
        <v>41680</v>
      </c>
      <c r="E6" s="26">
        <v>2.1</v>
      </c>
      <c r="F6" s="2">
        <v>370</v>
      </c>
      <c r="G6" s="7" t="s">
        <v>5</v>
      </c>
      <c r="H6" s="2"/>
      <c r="I6" s="2"/>
      <c r="J6" s="2"/>
      <c r="K6" s="2"/>
      <c r="L6" s="7">
        <v>370</v>
      </c>
      <c r="M6" s="7">
        <v>366</v>
      </c>
      <c r="N6" s="7">
        <v>389</v>
      </c>
      <c r="O6" s="7">
        <v>415</v>
      </c>
      <c r="P6" s="2">
        <v>443</v>
      </c>
      <c r="Q6" s="7">
        <v>493</v>
      </c>
      <c r="R6" s="2">
        <v>543</v>
      </c>
      <c r="S6" s="7">
        <v>582</v>
      </c>
      <c r="T6" s="2">
        <v>600</v>
      </c>
      <c r="U6" s="7">
        <v>657</v>
      </c>
      <c r="V6" s="2">
        <v>680</v>
      </c>
      <c r="W6" s="7">
        <v>730</v>
      </c>
      <c r="X6" s="2">
        <v>752</v>
      </c>
      <c r="Y6" s="7">
        <v>824</v>
      </c>
      <c r="Z6" s="2">
        <v>844</v>
      </c>
      <c r="AA6" s="7">
        <v>910</v>
      </c>
      <c r="AB6" s="2">
        <v>935</v>
      </c>
      <c r="AC6" s="1">
        <v>996</v>
      </c>
      <c r="AD6" s="59">
        <v>1088</v>
      </c>
      <c r="AE6" s="47">
        <v>1098</v>
      </c>
      <c r="AF6" s="47">
        <v>1145</v>
      </c>
      <c r="AG6" s="47">
        <v>1181</v>
      </c>
      <c r="AH6" s="47">
        <v>1258</v>
      </c>
      <c r="AI6" s="47">
        <v>1230</v>
      </c>
      <c r="AJ6" s="47">
        <v>1320</v>
      </c>
      <c r="AK6" s="47">
        <v>1392</v>
      </c>
      <c r="AL6" s="47">
        <v>1480</v>
      </c>
      <c r="AM6" s="47">
        <v>1485</v>
      </c>
      <c r="AN6" s="47">
        <v>1519</v>
      </c>
      <c r="AO6" s="47">
        <v>1603</v>
      </c>
      <c r="AP6" s="47">
        <v>1650</v>
      </c>
      <c r="AQ6" s="66">
        <v>2060</v>
      </c>
      <c r="AR6" s="67">
        <v>2470</v>
      </c>
      <c r="AS6" s="67">
        <v>3500</v>
      </c>
      <c r="AT6" s="67">
        <v>4000</v>
      </c>
      <c r="AU6" s="7" t="s">
        <v>39</v>
      </c>
    </row>
    <row r="7" spans="1:47" x14ac:dyDescent="0.25">
      <c r="A7" s="45">
        <v>2</v>
      </c>
      <c r="B7" s="48" t="s">
        <v>37</v>
      </c>
      <c r="C7" s="46"/>
      <c r="D7" s="49">
        <v>41680</v>
      </c>
      <c r="E7" s="43">
        <v>2.4500000000000002</v>
      </c>
      <c r="F7" s="46">
        <v>425</v>
      </c>
      <c r="G7" s="45" t="s">
        <v>5</v>
      </c>
      <c r="H7" s="46"/>
      <c r="I7" s="46"/>
      <c r="J7" s="46"/>
      <c r="K7" s="46"/>
      <c r="L7" s="45">
        <v>425</v>
      </c>
      <c r="M7" s="45">
        <v>426</v>
      </c>
      <c r="N7" s="45">
        <v>466</v>
      </c>
      <c r="O7" s="45">
        <v>491</v>
      </c>
      <c r="P7" s="50">
        <v>538</v>
      </c>
      <c r="Q7" s="45">
        <v>604</v>
      </c>
      <c r="R7" s="50">
        <v>629</v>
      </c>
      <c r="S7" s="45">
        <v>716</v>
      </c>
      <c r="T7" s="51">
        <v>768</v>
      </c>
      <c r="U7" s="45">
        <v>821</v>
      </c>
      <c r="V7" s="51">
        <v>858</v>
      </c>
      <c r="W7" s="45">
        <v>915</v>
      </c>
      <c r="X7" s="46">
        <v>981</v>
      </c>
      <c r="Y7" s="45">
        <v>1001</v>
      </c>
      <c r="Z7" s="46">
        <v>1065</v>
      </c>
      <c r="AA7" s="45">
        <v>1141</v>
      </c>
      <c r="AB7" s="46">
        <v>1215</v>
      </c>
      <c r="AC7" s="44">
        <v>1279</v>
      </c>
      <c r="AD7" s="58">
        <v>1336</v>
      </c>
      <c r="AE7" s="43">
        <v>1441</v>
      </c>
      <c r="AF7" s="43">
        <v>1466</v>
      </c>
      <c r="AG7" s="43">
        <v>1515</v>
      </c>
      <c r="AH7" s="43">
        <v>1580</v>
      </c>
      <c r="AI7" s="43">
        <v>1615</v>
      </c>
      <c r="AJ7" s="43">
        <v>1690</v>
      </c>
      <c r="AK7" s="43">
        <v>1772</v>
      </c>
      <c r="AL7" s="43">
        <v>1890</v>
      </c>
      <c r="AM7" s="43">
        <v>2028</v>
      </c>
      <c r="AN7" s="43">
        <v>2000</v>
      </c>
      <c r="AO7" s="43">
        <v>2100</v>
      </c>
      <c r="AP7" s="43">
        <v>2150</v>
      </c>
      <c r="AQ7" s="20">
        <v>2600</v>
      </c>
      <c r="AR7" s="19">
        <v>3000</v>
      </c>
      <c r="AS7" s="19">
        <v>4300</v>
      </c>
      <c r="AT7" s="19">
        <v>4800</v>
      </c>
      <c r="AU7" s="51" t="s">
        <v>37</v>
      </c>
    </row>
    <row r="8" spans="1:47" x14ac:dyDescent="0.25">
      <c r="A8" s="9">
        <v>3</v>
      </c>
      <c r="B8" s="25" t="s">
        <v>36</v>
      </c>
      <c r="C8" s="11"/>
      <c r="D8" s="29">
        <v>41680</v>
      </c>
      <c r="E8" s="28">
        <v>3.2</v>
      </c>
      <c r="F8" s="11">
        <v>366</v>
      </c>
      <c r="G8" s="9" t="s">
        <v>5</v>
      </c>
      <c r="H8" s="11"/>
      <c r="I8" s="11"/>
      <c r="J8" s="11"/>
      <c r="K8" s="11"/>
      <c r="L8" s="9">
        <v>366</v>
      </c>
      <c r="M8" s="9">
        <v>362</v>
      </c>
      <c r="N8" s="9">
        <v>388</v>
      </c>
      <c r="O8" s="9">
        <v>418</v>
      </c>
      <c r="P8" s="19">
        <v>452</v>
      </c>
      <c r="Q8" s="9">
        <v>484</v>
      </c>
      <c r="R8" s="20">
        <v>510</v>
      </c>
      <c r="S8" s="9">
        <v>562</v>
      </c>
      <c r="T8" s="20">
        <v>588</v>
      </c>
      <c r="U8" s="9">
        <v>641</v>
      </c>
      <c r="V8" s="20">
        <v>657</v>
      </c>
      <c r="W8" s="9">
        <v>722</v>
      </c>
      <c r="X8" s="20">
        <v>764</v>
      </c>
      <c r="Y8" s="9">
        <v>784</v>
      </c>
      <c r="Z8" s="20">
        <v>823</v>
      </c>
      <c r="AA8" s="9">
        <v>888</v>
      </c>
      <c r="AB8" s="20">
        <v>920</v>
      </c>
      <c r="AC8" s="10">
        <v>963</v>
      </c>
      <c r="AD8" s="59">
        <v>1042</v>
      </c>
      <c r="AE8" s="27">
        <v>1117</v>
      </c>
      <c r="AF8" s="27">
        <v>1095</v>
      </c>
      <c r="AG8" s="27">
        <v>1185</v>
      </c>
      <c r="AH8" s="27">
        <v>1266</v>
      </c>
      <c r="AI8" s="27">
        <v>1274</v>
      </c>
      <c r="AJ8" s="27">
        <v>1318</v>
      </c>
      <c r="AK8" s="27">
        <v>1379</v>
      </c>
      <c r="AL8" s="27">
        <v>1414</v>
      </c>
      <c r="AM8" s="27">
        <v>1460</v>
      </c>
      <c r="AN8" s="27">
        <v>1513</v>
      </c>
      <c r="AO8" s="27">
        <v>1576</v>
      </c>
      <c r="AP8" s="27">
        <v>1592</v>
      </c>
      <c r="AQ8" s="20">
        <v>2002</v>
      </c>
      <c r="AR8" s="19">
        <v>2380</v>
      </c>
      <c r="AS8" s="19">
        <v>3100</v>
      </c>
      <c r="AT8" s="19">
        <v>3900</v>
      </c>
      <c r="AU8" s="20" t="s">
        <v>36</v>
      </c>
    </row>
    <row r="9" spans="1:47" x14ac:dyDescent="0.25">
      <c r="A9" s="45">
        <v>4</v>
      </c>
      <c r="B9" s="48" t="s">
        <v>38</v>
      </c>
      <c r="C9" s="46"/>
      <c r="D9" s="49">
        <v>41680</v>
      </c>
      <c r="E9" s="43">
        <v>4.26</v>
      </c>
      <c r="F9" s="46">
        <v>380</v>
      </c>
      <c r="G9" s="45" t="s">
        <v>5</v>
      </c>
      <c r="H9" s="46"/>
      <c r="I9" s="46"/>
      <c r="J9" s="46"/>
      <c r="K9" s="46"/>
      <c r="L9" s="45">
        <v>380</v>
      </c>
      <c r="M9" s="45">
        <v>372</v>
      </c>
      <c r="N9" s="45">
        <v>370</v>
      </c>
      <c r="O9" s="45">
        <v>411</v>
      </c>
      <c r="P9" s="50">
        <v>443</v>
      </c>
      <c r="Q9" s="45">
        <v>471</v>
      </c>
      <c r="R9" s="51">
        <v>527</v>
      </c>
      <c r="S9" s="45">
        <v>561</v>
      </c>
      <c r="T9" s="46">
        <v>609</v>
      </c>
      <c r="U9" s="45">
        <v>640</v>
      </c>
      <c r="V9" s="46">
        <v>656</v>
      </c>
      <c r="W9" s="45">
        <v>671</v>
      </c>
      <c r="X9" s="46">
        <v>732</v>
      </c>
      <c r="Y9" s="45">
        <v>798</v>
      </c>
      <c r="Z9" s="46">
        <v>840</v>
      </c>
      <c r="AA9" s="45">
        <v>888</v>
      </c>
      <c r="AB9" s="46">
        <v>881</v>
      </c>
      <c r="AC9" s="44">
        <v>953</v>
      </c>
      <c r="AD9" s="58">
        <v>999</v>
      </c>
      <c r="AE9" s="43">
        <v>1026</v>
      </c>
      <c r="AF9" s="43">
        <v>1044</v>
      </c>
      <c r="AG9" s="43">
        <v>1090</v>
      </c>
      <c r="AH9" s="43">
        <v>1160</v>
      </c>
      <c r="AI9" s="43">
        <v>1240</v>
      </c>
      <c r="AJ9" s="43">
        <v>1270</v>
      </c>
      <c r="AK9" s="43">
        <v>1401</v>
      </c>
      <c r="AL9" s="43">
        <v>1390</v>
      </c>
      <c r="AM9" s="43">
        <v>1450</v>
      </c>
      <c r="AN9" s="43">
        <v>1500</v>
      </c>
      <c r="AO9" s="43">
        <v>1642</v>
      </c>
      <c r="AP9" s="43">
        <v>1690</v>
      </c>
      <c r="AQ9" s="20">
        <v>2013</v>
      </c>
      <c r="AR9" s="19">
        <v>2410</v>
      </c>
      <c r="AS9" s="19">
        <v>3400</v>
      </c>
      <c r="AT9" s="19">
        <v>4300</v>
      </c>
      <c r="AU9" s="51" t="s">
        <v>38</v>
      </c>
    </row>
    <row r="10" spans="1:47" x14ac:dyDescent="0.25">
      <c r="A10" s="9">
        <v>5</v>
      </c>
      <c r="B10" s="11" t="s">
        <v>28</v>
      </c>
      <c r="C10" s="11"/>
      <c r="D10" s="29">
        <v>41680</v>
      </c>
      <c r="E10" s="27">
        <v>4.42</v>
      </c>
      <c r="F10" s="11">
        <v>378</v>
      </c>
      <c r="G10" s="9" t="s">
        <v>5</v>
      </c>
      <c r="H10" s="11"/>
      <c r="I10" s="11"/>
      <c r="J10" s="11"/>
      <c r="K10" s="11"/>
      <c r="L10" s="9">
        <v>378</v>
      </c>
      <c r="M10" s="9">
        <v>381</v>
      </c>
      <c r="N10" s="9">
        <v>410</v>
      </c>
      <c r="O10" s="9">
        <v>472</v>
      </c>
      <c r="P10" s="19">
        <v>521</v>
      </c>
      <c r="Q10" s="9">
        <v>584</v>
      </c>
      <c r="R10" s="20">
        <v>620</v>
      </c>
      <c r="S10" s="9">
        <v>669</v>
      </c>
      <c r="T10" s="20">
        <v>725</v>
      </c>
      <c r="U10" s="9">
        <v>764</v>
      </c>
      <c r="V10" s="20">
        <v>803</v>
      </c>
      <c r="W10" s="9">
        <v>859</v>
      </c>
      <c r="X10" s="20">
        <v>929</v>
      </c>
      <c r="Y10" s="9">
        <v>970</v>
      </c>
      <c r="Z10" s="20">
        <v>1017</v>
      </c>
      <c r="AA10" s="9">
        <v>1113</v>
      </c>
      <c r="AB10" s="20">
        <v>1190</v>
      </c>
      <c r="AC10" s="10">
        <v>1242</v>
      </c>
      <c r="AD10" s="59">
        <v>1304</v>
      </c>
      <c r="AE10" s="27">
        <v>1366</v>
      </c>
      <c r="AF10" s="27">
        <v>1397</v>
      </c>
      <c r="AG10" s="27">
        <v>1461</v>
      </c>
      <c r="AH10" s="27">
        <v>1533</v>
      </c>
      <c r="AI10" s="27">
        <v>1611</v>
      </c>
      <c r="AJ10" s="27">
        <v>1692</v>
      </c>
      <c r="AK10" s="27">
        <v>1822</v>
      </c>
      <c r="AL10" s="27">
        <v>1850</v>
      </c>
      <c r="AM10" s="27">
        <v>1930</v>
      </c>
      <c r="AN10" s="27">
        <v>2000</v>
      </c>
      <c r="AO10" s="27">
        <v>2100</v>
      </c>
      <c r="AP10" s="27">
        <v>2127</v>
      </c>
      <c r="AQ10" s="20">
        <v>2400</v>
      </c>
      <c r="AR10" s="19">
        <v>2966</v>
      </c>
      <c r="AS10" s="19">
        <v>4300</v>
      </c>
      <c r="AT10" s="19">
        <v>4800</v>
      </c>
      <c r="AU10" s="9" t="s">
        <v>28</v>
      </c>
    </row>
    <row r="11" spans="1:47" x14ac:dyDescent="0.25">
      <c r="A11" s="45">
        <v>6</v>
      </c>
      <c r="B11" s="46" t="s">
        <v>27</v>
      </c>
      <c r="C11" s="46"/>
      <c r="D11" s="49">
        <v>41680</v>
      </c>
      <c r="E11" s="52">
        <v>5.0999999999999996</v>
      </c>
      <c r="F11" s="46">
        <v>375</v>
      </c>
      <c r="G11" s="45" t="s">
        <v>6</v>
      </c>
      <c r="H11" s="46"/>
      <c r="I11" s="46"/>
      <c r="J11" s="46"/>
      <c r="K11" s="46"/>
      <c r="L11" s="45">
        <v>375</v>
      </c>
      <c r="M11" s="45">
        <v>359</v>
      </c>
      <c r="N11" s="45">
        <v>386</v>
      </c>
      <c r="O11" s="45">
        <v>416</v>
      </c>
      <c r="P11" s="50">
        <v>448</v>
      </c>
      <c r="Q11" s="45">
        <v>461</v>
      </c>
      <c r="R11" s="51">
        <v>511</v>
      </c>
      <c r="S11" s="45">
        <v>546</v>
      </c>
      <c r="T11" s="46">
        <v>594</v>
      </c>
      <c r="U11" s="45">
        <v>634</v>
      </c>
      <c r="V11" s="46">
        <v>669</v>
      </c>
      <c r="W11" s="45">
        <v>723</v>
      </c>
      <c r="X11" s="46">
        <v>750</v>
      </c>
      <c r="Y11" s="45">
        <v>783</v>
      </c>
      <c r="Z11" s="46">
        <v>818</v>
      </c>
      <c r="AA11" s="45">
        <v>899</v>
      </c>
      <c r="AB11" s="46">
        <v>930</v>
      </c>
      <c r="AC11" s="44">
        <v>984</v>
      </c>
      <c r="AD11" s="58">
        <v>988</v>
      </c>
      <c r="AE11" s="43">
        <v>1015</v>
      </c>
      <c r="AF11" s="43">
        <v>1070</v>
      </c>
      <c r="AG11" s="43">
        <v>1130</v>
      </c>
      <c r="AH11" s="43">
        <v>1160</v>
      </c>
      <c r="AI11" s="43">
        <v>1190</v>
      </c>
      <c r="AJ11" s="43">
        <v>1209</v>
      </c>
      <c r="AK11" s="43">
        <v>1260</v>
      </c>
      <c r="AL11" s="43">
        <v>1326</v>
      </c>
      <c r="AM11" s="43">
        <v>1412</v>
      </c>
      <c r="AN11" s="43">
        <v>1413</v>
      </c>
      <c r="AO11" s="43">
        <v>1493</v>
      </c>
      <c r="AP11" s="43">
        <v>1537</v>
      </c>
      <c r="AQ11" s="20">
        <v>1793</v>
      </c>
      <c r="AR11" s="19">
        <v>2090</v>
      </c>
      <c r="AS11" s="19">
        <v>2900</v>
      </c>
      <c r="AT11" s="19">
        <v>3400</v>
      </c>
      <c r="AU11" s="45" t="s">
        <v>27</v>
      </c>
    </row>
    <row r="12" spans="1:47" x14ac:dyDescent="0.25">
      <c r="A12" s="8">
        <v>7</v>
      </c>
      <c r="B12" s="5" t="s">
        <v>35</v>
      </c>
      <c r="C12" s="5"/>
      <c r="D12" s="24">
        <v>41680</v>
      </c>
      <c r="E12" s="6">
        <v>6.14</v>
      </c>
      <c r="F12" s="5">
        <v>404</v>
      </c>
      <c r="G12" s="8" t="s">
        <v>6</v>
      </c>
      <c r="H12" s="5"/>
      <c r="I12" s="5"/>
      <c r="J12" s="5"/>
      <c r="K12" s="5"/>
      <c r="L12" s="8">
        <v>404</v>
      </c>
      <c r="M12" s="8">
        <v>418</v>
      </c>
      <c r="N12" s="8">
        <v>439</v>
      </c>
      <c r="O12" s="8">
        <v>467</v>
      </c>
      <c r="P12" s="5">
        <v>516</v>
      </c>
      <c r="Q12" s="8">
        <v>546</v>
      </c>
      <c r="R12" s="5">
        <v>581</v>
      </c>
      <c r="S12" s="8">
        <v>618</v>
      </c>
      <c r="T12" s="5">
        <v>662</v>
      </c>
      <c r="U12" s="8">
        <v>702</v>
      </c>
      <c r="V12" s="5">
        <v>747</v>
      </c>
      <c r="W12" s="8">
        <v>773</v>
      </c>
      <c r="X12" s="5">
        <v>825</v>
      </c>
      <c r="Y12" s="8">
        <v>874</v>
      </c>
      <c r="Z12" s="5">
        <v>921</v>
      </c>
      <c r="AA12" s="8">
        <v>926</v>
      </c>
      <c r="AB12" s="5">
        <v>945</v>
      </c>
      <c r="AC12" s="4">
        <v>982</v>
      </c>
      <c r="AD12" s="60">
        <v>1031</v>
      </c>
      <c r="AE12" s="6">
        <v>1085</v>
      </c>
      <c r="AF12" s="6">
        <v>1116</v>
      </c>
      <c r="AG12" s="6">
        <v>1153</v>
      </c>
      <c r="AH12" s="6">
        <v>1210</v>
      </c>
      <c r="AI12" s="6">
        <v>1290</v>
      </c>
      <c r="AJ12" s="6">
        <v>1315</v>
      </c>
      <c r="AK12" s="6">
        <v>1390</v>
      </c>
      <c r="AL12" s="6">
        <v>1471</v>
      </c>
      <c r="AM12" s="6">
        <v>1540</v>
      </c>
      <c r="AN12" s="6">
        <v>1560</v>
      </c>
      <c r="AO12" s="6">
        <v>1672</v>
      </c>
      <c r="AP12" s="6">
        <v>1750</v>
      </c>
      <c r="AQ12" s="68">
        <v>2000</v>
      </c>
      <c r="AR12" s="69">
        <v>2470</v>
      </c>
      <c r="AS12" s="69">
        <v>3200</v>
      </c>
      <c r="AT12" s="69">
        <v>3800</v>
      </c>
      <c r="AU12" s="8" t="s">
        <v>35</v>
      </c>
    </row>
    <row r="13" spans="1:47" x14ac:dyDescent="0.25">
      <c r="AC13" s="61">
        <v>996</v>
      </c>
    </row>
    <row r="14" spans="1:47" x14ac:dyDescent="0.25">
      <c r="E14" t="s">
        <v>33</v>
      </c>
      <c r="F14">
        <f>SUM(F6:F13)</f>
        <v>2698</v>
      </c>
      <c r="J14" s="1" t="s">
        <v>33</v>
      </c>
      <c r="K14" s="3"/>
      <c r="L14" s="1">
        <f>SUM(L6:L12)</f>
        <v>2698</v>
      </c>
      <c r="M14" s="7">
        <f>SUM(M6:M12)</f>
        <v>2684</v>
      </c>
      <c r="N14" s="2">
        <f>SUM(N6:N12)</f>
        <v>2848</v>
      </c>
      <c r="O14" s="7">
        <f t="shared" ref="O14:W14" si="2">SUM(O6:O12)</f>
        <v>3090</v>
      </c>
      <c r="P14" s="2">
        <f t="shared" si="2"/>
        <v>3361</v>
      </c>
      <c r="Q14" s="7">
        <f t="shared" si="2"/>
        <v>3643</v>
      </c>
      <c r="R14" s="2">
        <f t="shared" si="2"/>
        <v>3921</v>
      </c>
      <c r="S14" s="7">
        <f t="shared" si="2"/>
        <v>4254</v>
      </c>
      <c r="T14" s="2">
        <f t="shared" si="2"/>
        <v>4546</v>
      </c>
      <c r="U14" s="7">
        <f t="shared" si="2"/>
        <v>4859</v>
      </c>
      <c r="V14" s="7">
        <f t="shared" si="2"/>
        <v>5070</v>
      </c>
      <c r="W14" s="7">
        <f t="shared" si="2"/>
        <v>5393</v>
      </c>
      <c r="X14" s="7">
        <f t="shared" ref="X14:AO14" si="3">SUM(X6:X12)</f>
        <v>5733</v>
      </c>
      <c r="Y14" s="7">
        <f t="shared" si="3"/>
        <v>6034</v>
      </c>
      <c r="Z14" s="7">
        <f t="shared" si="3"/>
        <v>6328</v>
      </c>
      <c r="AA14" s="7">
        <f t="shared" si="3"/>
        <v>6765</v>
      </c>
      <c r="AB14" s="7">
        <f t="shared" si="3"/>
        <v>7016</v>
      </c>
      <c r="AC14" s="7">
        <f>SUM(AC6:AC13)</f>
        <v>8395</v>
      </c>
      <c r="AD14" s="7">
        <f t="shared" si="3"/>
        <v>7788</v>
      </c>
      <c r="AE14" s="7">
        <f t="shared" si="3"/>
        <v>8148</v>
      </c>
      <c r="AF14" s="7">
        <f t="shared" si="3"/>
        <v>8333</v>
      </c>
      <c r="AG14" s="7">
        <f t="shared" si="3"/>
        <v>8715</v>
      </c>
      <c r="AH14" s="7">
        <f t="shared" si="3"/>
        <v>9167</v>
      </c>
      <c r="AI14" s="7">
        <f t="shared" si="3"/>
        <v>9450</v>
      </c>
      <c r="AJ14" s="7">
        <f t="shared" si="3"/>
        <v>9814</v>
      </c>
      <c r="AK14" s="7">
        <f t="shared" si="3"/>
        <v>10416</v>
      </c>
      <c r="AL14" s="7">
        <f t="shared" si="3"/>
        <v>10821</v>
      </c>
      <c r="AM14" s="7">
        <f t="shared" si="3"/>
        <v>11305</v>
      </c>
      <c r="AN14" s="7">
        <f t="shared" si="3"/>
        <v>11505</v>
      </c>
      <c r="AO14" s="7">
        <f t="shared" si="3"/>
        <v>12186</v>
      </c>
      <c r="AP14" s="7">
        <f>SUM(AP6:AP12)</f>
        <v>12496</v>
      </c>
      <c r="AQ14" s="7">
        <f>SUM(AQ6:AQ12)</f>
        <v>14868</v>
      </c>
      <c r="AR14" s="7">
        <f>SUM(AR6:AR12)</f>
        <v>17786</v>
      </c>
      <c r="AS14" s="7">
        <f>SUM(AS6:AS12)</f>
        <v>24700</v>
      </c>
      <c r="AT14" s="7">
        <f>SUM(AT6:AT12)</f>
        <v>29000</v>
      </c>
    </row>
    <row r="15" spans="1:47" x14ac:dyDescent="0.25">
      <c r="J15" s="54" t="s">
        <v>34</v>
      </c>
      <c r="K15" s="53"/>
      <c r="L15" s="54"/>
      <c r="M15" s="55">
        <f>M14/L14*100</f>
        <v>99.481097108969607</v>
      </c>
      <c r="N15" s="56">
        <f>N14/M14*100</f>
        <v>106.11028315946349</v>
      </c>
      <c r="O15" s="55">
        <f t="shared" ref="O15:W15" si="4">O14/N14*100</f>
        <v>108.49719101123596</v>
      </c>
      <c r="P15" s="56">
        <f t="shared" si="4"/>
        <v>108.77022653721681</v>
      </c>
      <c r="Q15" s="57">
        <f t="shared" si="4"/>
        <v>108.39036001190121</v>
      </c>
      <c r="R15" s="56">
        <f t="shared" si="4"/>
        <v>107.63107329124348</v>
      </c>
      <c r="S15" s="55">
        <f t="shared" si="4"/>
        <v>108.49273144605969</v>
      </c>
      <c r="T15" s="56">
        <f t="shared" si="4"/>
        <v>106.86412787964268</v>
      </c>
      <c r="U15" s="55">
        <f t="shared" si="4"/>
        <v>106.8851737791465</v>
      </c>
      <c r="V15" s="55">
        <f t="shared" si="4"/>
        <v>104.34245729573985</v>
      </c>
      <c r="W15" s="55">
        <f t="shared" si="4"/>
        <v>106.37080867850099</v>
      </c>
      <c r="X15" s="55">
        <f t="shared" ref="X15:AN15" si="5">X14/W14*100</f>
        <v>106.30446875579456</v>
      </c>
      <c r="Y15" s="55">
        <f t="shared" si="5"/>
        <v>105.25030525030526</v>
      </c>
      <c r="Z15" s="55">
        <f t="shared" si="5"/>
        <v>104.87238979118329</v>
      </c>
      <c r="AA15" s="55">
        <f t="shared" si="5"/>
        <v>106.90581542351454</v>
      </c>
      <c r="AB15" s="55">
        <f t="shared" si="5"/>
        <v>103.71027346637104</v>
      </c>
      <c r="AC15" s="55">
        <f t="shared" si="5"/>
        <v>119.65507411630558</v>
      </c>
      <c r="AD15" s="55">
        <f t="shared" si="5"/>
        <v>92.76950565812983</v>
      </c>
      <c r="AE15" s="55">
        <f t="shared" si="5"/>
        <v>104.62249614791988</v>
      </c>
      <c r="AF15" s="55">
        <f t="shared" si="5"/>
        <v>102.27049582719685</v>
      </c>
      <c r="AG15" s="55">
        <f t="shared" si="5"/>
        <v>104.5841833673347</v>
      </c>
      <c r="AH15" s="55">
        <f t="shared" si="5"/>
        <v>105.18646012621917</v>
      </c>
      <c r="AI15" s="55">
        <f t="shared" si="5"/>
        <v>103.0871604668921</v>
      </c>
      <c r="AJ15" s="55">
        <f t="shared" si="5"/>
        <v>103.85185185185186</v>
      </c>
      <c r="AK15" s="55">
        <f t="shared" si="5"/>
        <v>106.13409415121255</v>
      </c>
      <c r="AL15" s="55">
        <f t="shared" si="5"/>
        <v>103.88824884792626</v>
      </c>
      <c r="AM15" s="55">
        <f t="shared" si="5"/>
        <v>104.47278440070234</v>
      </c>
      <c r="AN15" s="55">
        <f t="shared" si="5"/>
        <v>101.76912870411323</v>
      </c>
      <c r="AO15" s="55">
        <f t="shared" ref="AO15:AT15" si="6">AO14/AN14*100</f>
        <v>105.91916558018252</v>
      </c>
      <c r="AP15" s="55">
        <f t="shared" si="6"/>
        <v>102.54390283932382</v>
      </c>
      <c r="AQ15" s="55">
        <f t="shared" si="6"/>
        <v>118.98207426376442</v>
      </c>
      <c r="AR15" s="55">
        <f t="shared" si="6"/>
        <v>119.62604250739844</v>
      </c>
      <c r="AS15" s="55">
        <f t="shared" si="6"/>
        <v>138.87327111211064</v>
      </c>
      <c r="AT15" s="55">
        <f t="shared" si="6"/>
        <v>117.4089068825911</v>
      </c>
    </row>
    <row r="16" spans="1:47" x14ac:dyDescent="0.25">
      <c r="J16" s="4" t="s">
        <v>43</v>
      </c>
      <c r="K16" s="6"/>
      <c r="L16" s="4"/>
      <c r="M16" s="33"/>
      <c r="N16" s="34">
        <f>N14/L14</f>
        <v>1.0555967383246849</v>
      </c>
      <c r="O16" s="33">
        <f>O14/L14</f>
        <v>1.14529280948851</v>
      </c>
      <c r="P16" s="34">
        <f>P14/L14</f>
        <v>1.2457375833951074</v>
      </c>
      <c r="Q16" s="33">
        <f>Q14/L14</f>
        <v>1.3502594514455153</v>
      </c>
      <c r="R16" s="34">
        <f>R14/L14</f>
        <v>1.4532987398072645</v>
      </c>
      <c r="S16" s="33">
        <f>S14/L14</f>
        <v>1.5767234988880652</v>
      </c>
      <c r="T16" s="34">
        <f>T14/2698</f>
        <v>1.6849518161601187</v>
      </c>
      <c r="U16" s="33">
        <f>U14/2698</f>
        <v>1.8009636767976278</v>
      </c>
      <c r="V16" s="33">
        <f>V14/2698</f>
        <v>1.8791697553743514</v>
      </c>
      <c r="W16" s="33">
        <f>W14/2698</f>
        <v>1.9988880652335064</v>
      </c>
      <c r="X16" s="33">
        <f t="shared" ref="X16:AO16" si="7">X14/2698</f>
        <v>2.124907338769459</v>
      </c>
      <c r="Y16" s="33">
        <f t="shared" si="7"/>
        <v>2.2364714603409932</v>
      </c>
      <c r="Z16" s="33">
        <f t="shared" si="7"/>
        <v>2.3454410674573758</v>
      </c>
      <c r="AA16" s="33">
        <f t="shared" si="7"/>
        <v>2.5074128984432913</v>
      </c>
      <c r="AB16" s="33">
        <f t="shared" si="7"/>
        <v>2.6004447739065975</v>
      </c>
      <c r="AC16" s="33">
        <f t="shared" si="7"/>
        <v>3.1115641215715346</v>
      </c>
      <c r="AD16" s="33">
        <f t="shared" si="7"/>
        <v>2.8865826538176429</v>
      </c>
      <c r="AE16" s="33">
        <f t="shared" si="7"/>
        <v>3.0200148257968866</v>
      </c>
      <c r="AF16" s="33">
        <f t="shared" si="7"/>
        <v>3.0885841363973312</v>
      </c>
      <c r="AG16" s="33">
        <f t="shared" si="7"/>
        <v>3.2301704966641958</v>
      </c>
      <c r="AH16" s="33">
        <f t="shared" si="7"/>
        <v>3.3977020014825796</v>
      </c>
      <c r="AI16" s="33">
        <f t="shared" si="7"/>
        <v>3.502594514455152</v>
      </c>
      <c r="AJ16" s="33">
        <f t="shared" si="7"/>
        <v>3.6375092661230539</v>
      </c>
      <c r="AK16" s="33">
        <f t="shared" si="7"/>
        <v>3.8606375092661231</v>
      </c>
      <c r="AL16" s="33">
        <f t="shared" si="7"/>
        <v>4.0107487027427728</v>
      </c>
      <c r="AM16" s="33">
        <f t="shared" si="7"/>
        <v>4.1901408450704229</v>
      </c>
      <c r="AN16" s="33">
        <f t="shared" si="7"/>
        <v>4.2642698295033359</v>
      </c>
      <c r="AO16" s="33">
        <f t="shared" si="7"/>
        <v>4.5166790214974055</v>
      </c>
      <c r="AP16" s="33">
        <f>AP14/2698</f>
        <v>4.6315789473684212</v>
      </c>
      <c r="AQ16" s="33">
        <f>AQ14/2698</f>
        <v>5.5107487027427728</v>
      </c>
      <c r="AR16" s="33">
        <f>AR14/2698</f>
        <v>6.5922905856189766</v>
      </c>
      <c r="AS16" s="33">
        <f>AS14/2698</f>
        <v>9.1549295774647881</v>
      </c>
      <c r="AT16" s="33">
        <f>AT14/2698</f>
        <v>10.748702742772425</v>
      </c>
    </row>
    <row r="21" spans="23:23" x14ac:dyDescent="0.25">
      <c r="W21" s="11"/>
    </row>
    <row r="48" spans="1:36" ht="15.75" x14ac:dyDescent="0.25">
      <c r="A48" s="41" t="s">
        <v>39</v>
      </c>
      <c r="B48" s="22" t="s">
        <v>29</v>
      </c>
      <c r="C48" s="22" t="s">
        <v>25</v>
      </c>
      <c r="D48" s="22" t="s">
        <v>26</v>
      </c>
      <c r="E48" s="16" t="s">
        <v>10</v>
      </c>
      <c r="F48" s="14" t="s">
        <v>11</v>
      </c>
      <c r="G48" s="16" t="s">
        <v>12</v>
      </c>
      <c r="H48" s="14" t="s">
        <v>13</v>
      </c>
      <c r="I48" s="16" t="s">
        <v>14</v>
      </c>
      <c r="J48" s="14" t="s">
        <v>15</v>
      </c>
      <c r="K48" s="16" t="s">
        <v>16</v>
      </c>
      <c r="L48" s="30">
        <v>41689</v>
      </c>
      <c r="M48" s="31" t="s">
        <v>17</v>
      </c>
      <c r="N48" s="32" t="s">
        <v>18</v>
      </c>
      <c r="O48" s="16" t="s">
        <v>19</v>
      </c>
      <c r="P48" s="16" t="s">
        <v>20</v>
      </c>
      <c r="Q48" s="16" t="s">
        <v>21</v>
      </c>
      <c r="R48" s="16" t="s">
        <v>22</v>
      </c>
      <c r="S48" s="16" t="s">
        <v>23</v>
      </c>
      <c r="T48" s="16" t="s">
        <v>24</v>
      </c>
      <c r="U48" s="23">
        <v>41698</v>
      </c>
      <c r="V48" s="62" t="s">
        <v>46</v>
      </c>
      <c r="W48" s="62" t="s">
        <v>47</v>
      </c>
      <c r="X48" s="62" t="s">
        <v>48</v>
      </c>
      <c r="Y48" s="63">
        <v>41702</v>
      </c>
      <c r="Z48" s="62" t="s">
        <v>49</v>
      </c>
      <c r="AA48" s="62" t="s">
        <v>50</v>
      </c>
      <c r="AB48" s="62" t="s">
        <v>51</v>
      </c>
      <c r="AC48" s="62" t="s">
        <v>52</v>
      </c>
      <c r="AD48" s="62" t="s">
        <v>53</v>
      </c>
      <c r="AE48" s="62" t="s">
        <v>54</v>
      </c>
      <c r="AF48" s="62" t="s">
        <v>55</v>
      </c>
      <c r="AG48" s="62" t="s">
        <v>57</v>
      </c>
      <c r="AH48" s="62" t="s">
        <v>58</v>
      </c>
      <c r="AI48" s="62" t="s">
        <v>59</v>
      </c>
      <c r="AJ48" s="62" t="s">
        <v>60</v>
      </c>
    </row>
    <row r="49" spans="1:36" x14ac:dyDescent="0.25">
      <c r="A49" s="7" t="s">
        <v>40</v>
      </c>
      <c r="B49" s="2">
        <v>370</v>
      </c>
      <c r="C49" s="7">
        <v>366</v>
      </c>
      <c r="D49" s="2">
        <v>389</v>
      </c>
      <c r="E49" s="7">
        <v>415</v>
      </c>
      <c r="F49" s="7">
        <v>443</v>
      </c>
      <c r="G49" s="2">
        <f>Q6</f>
        <v>493</v>
      </c>
      <c r="H49" s="2">
        <f>R6</f>
        <v>543</v>
      </c>
      <c r="I49" s="2">
        <f t="shared" ref="I49:U49" si="8">S6</f>
        <v>582</v>
      </c>
      <c r="J49" s="2">
        <f t="shared" si="8"/>
        <v>600</v>
      </c>
      <c r="K49" s="2">
        <f t="shared" si="8"/>
        <v>657</v>
      </c>
      <c r="L49" s="2">
        <f t="shared" si="8"/>
        <v>680</v>
      </c>
      <c r="M49" s="2">
        <f t="shared" si="8"/>
        <v>730</v>
      </c>
      <c r="N49" s="2">
        <f t="shared" si="8"/>
        <v>752</v>
      </c>
      <c r="O49" s="2">
        <f t="shared" si="8"/>
        <v>824</v>
      </c>
      <c r="P49" s="2">
        <f t="shared" si="8"/>
        <v>844</v>
      </c>
      <c r="Q49" s="2">
        <f t="shared" si="8"/>
        <v>910</v>
      </c>
      <c r="R49" s="2">
        <f t="shared" si="8"/>
        <v>935</v>
      </c>
      <c r="S49" s="2">
        <f t="shared" si="8"/>
        <v>996</v>
      </c>
      <c r="T49" s="2">
        <f t="shared" si="8"/>
        <v>1088</v>
      </c>
      <c r="U49" s="2">
        <f t="shared" si="8"/>
        <v>1098</v>
      </c>
      <c r="V49" s="2">
        <f t="shared" ref="V49:AF49" si="9">AF6</f>
        <v>1145</v>
      </c>
      <c r="W49" s="2">
        <f t="shared" si="9"/>
        <v>1181</v>
      </c>
      <c r="X49" s="2">
        <f t="shared" si="9"/>
        <v>1258</v>
      </c>
      <c r="Y49" s="2">
        <f t="shared" si="9"/>
        <v>1230</v>
      </c>
      <c r="Z49" s="2">
        <f t="shared" si="9"/>
        <v>1320</v>
      </c>
      <c r="AA49" s="2">
        <f t="shared" si="9"/>
        <v>1392</v>
      </c>
      <c r="AB49" s="2">
        <f t="shared" si="9"/>
        <v>1480</v>
      </c>
      <c r="AC49" s="2">
        <f t="shared" si="9"/>
        <v>1485</v>
      </c>
      <c r="AD49" s="2">
        <f t="shared" si="9"/>
        <v>1519</v>
      </c>
      <c r="AE49" s="2">
        <f t="shared" si="9"/>
        <v>1603</v>
      </c>
      <c r="AF49" s="2">
        <f t="shared" si="9"/>
        <v>1650</v>
      </c>
      <c r="AG49" s="66">
        <v>2060</v>
      </c>
      <c r="AH49" s="67">
        <v>2470</v>
      </c>
      <c r="AI49" s="67">
        <v>3500</v>
      </c>
      <c r="AJ49" s="67">
        <v>4000</v>
      </c>
    </row>
    <row r="50" spans="1:36" x14ac:dyDescent="0.25">
      <c r="A50" s="9" t="s">
        <v>41</v>
      </c>
      <c r="B50" s="11"/>
      <c r="C50" s="9">
        <f t="shared" ref="C50:U50" si="10">C49-B49</f>
        <v>-4</v>
      </c>
      <c r="D50" s="11">
        <f t="shared" si="10"/>
        <v>23</v>
      </c>
      <c r="E50" s="9">
        <f t="shared" si="10"/>
        <v>26</v>
      </c>
      <c r="F50" s="9">
        <f t="shared" si="10"/>
        <v>28</v>
      </c>
      <c r="G50" s="9">
        <f t="shared" si="10"/>
        <v>50</v>
      </c>
      <c r="H50" s="9">
        <f t="shared" si="10"/>
        <v>50</v>
      </c>
      <c r="I50" s="9">
        <f t="shared" si="10"/>
        <v>39</v>
      </c>
      <c r="J50" s="9">
        <f t="shared" si="10"/>
        <v>18</v>
      </c>
      <c r="K50" s="9">
        <f t="shared" si="10"/>
        <v>57</v>
      </c>
      <c r="L50" s="9">
        <f t="shared" si="10"/>
        <v>23</v>
      </c>
      <c r="M50" s="9">
        <f t="shared" si="10"/>
        <v>50</v>
      </c>
      <c r="N50" s="9">
        <f t="shared" si="10"/>
        <v>22</v>
      </c>
      <c r="O50" s="9">
        <f t="shared" si="10"/>
        <v>72</v>
      </c>
      <c r="P50" s="9">
        <f t="shared" si="10"/>
        <v>20</v>
      </c>
      <c r="Q50" s="9">
        <f t="shared" si="10"/>
        <v>66</v>
      </c>
      <c r="R50" s="9">
        <f t="shared" si="10"/>
        <v>25</v>
      </c>
      <c r="S50" s="9">
        <f t="shared" si="10"/>
        <v>61</v>
      </c>
      <c r="T50" s="9">
        <f t="shared" si="10"/>
        <v>92</v>
      </c>
      <c r="U50" s="9">
        <f t="shared" si="10"/>
        <v>10</v>
      </c>
      <c r="V50" s="9">
        <f t="shared" ref="V50:AJ50" si="11">V49-U49</f>
        <v>47</v>
      </c>
      <c r="W50" s="9">
        <f t="shared" si="11"/>
        <v>36</v>
      </c>
      <c r="X50" s="9">
        <f t="shared" si="11"/>
        <v>77</v>
      </c>
      <c r="Y50" s="9">
        <f t="shared" si="11"/>
        <v>-28</v>
      </c>
      <c r="Z50" s="9">
        <f t="shared" si="11"/>
        <v>90</v>
      </c>
      <c r="AA50" s="9">
        <f t="shared" si="11"/>
        <v>72</v>
      </c>
      <c r="AB50" s="9">
        <f t="shared" si="11"/>
        <v>88</v>
      </c>
      <c r="AC50" s="9">
        <f t="shared" si="11"/>
        <v>5</v>
      </c>
      <c r="AD50" s="9">
        <f t="shared" si="11"/>
        <v>34</v>
      </c>
      <c r="AE50" s="9">
        <f t="shared" si="11"/>
        <v>84</v>
      </c>
      <c r="AF50" s="9">
        <f t="shared" si="11"/>
        <v>47</v>
      </c>
      <c r="AG50" s="9">
        <f t="shared" si="11"/>
        <v>410</v>
      </c>
      <c r="AH50" s="9">
        <f t="shared" si="11"/>
        <v>410</v>
      </c>
      <c r="AI50" s="9">
        <f t="shared" si="11"/>
        <v>1030</v>
      </c>
      <c r="AJ50" s="9">
        <f t="shared" si="11"/>
        <v>500</v>
      </c>
    </row>
    <row r="51" spans="1:36" x14ac:dyDescent="0.25">
      <c r="A51" s="8" t="s">
        <v>44</v>
      </c>
      <c r="B51" s="5"/>
      <c r="C51" s="33">
        <f>C49/B49</f>
        <v>0.98918918918918919</v>
      </c>
      <c r="D51" s="34">
        <f t="shared" ref="D51:U51" si="12">D49/C49</f>
        <v>1.0628415300546448</v>
      </c>
      <c r="E51" s="33">
        <f t="shared" si="12"/>
        <v>1.0668380462724936</v>
      </c>
      <c r="F51" s="33">
        <f t="shared" si="12"/>
        <v>1.0674698795180724</v>
      </c>
      <c r="G51" s="33">
        <f t="shared" si="12"/>
        <v>1.1128668171557563</v>
      </c>
      <c r="H51" s="33">
        <f t="shared" si="12"/>
        <v>1.101419878296146</v>
      </c>
      <c r="I51" s="33">
        <f t="shared" si="12"/>
        <v>1.0718232044198894</v>
      </c>
      <c r="J51" s="33">
        <f t="shared" si="12"/>
        <v>1.0309278350515463</v>
      </c>
      <c r="K51" s="33">
        <f t="shared" si="12"/>
        <v>1.095</v>
      </c>
      <c r="L51" s="33">
        <f t="shared" si="12"/>
        <v>1.035007610350076</v>
      </c>
      <c r="M51" s="33">
        <f t="shared" si="12"/>
        <v>1.0735294117647058</v>
      </c>
      <c r="N51" s="33">
        <f t="shared" si="12"/>
        <v>1.0301369863013699</v>
      </c>
      <c r="O51" s="33">
        <f t="shared" si="12"/>
        <v>1.0957446808510638</v>
      </c>
      <c r="P51" s="33">
        <f t="shared" si="12"/>
        <v>1.0242718446601942</v>
      </c>
      <c r="Q51" s="33">
        <f t="shared" si="12"/>
        <v>1.0781990521327014</v>
      </c>
      <c r="R51" s="33">
        <f t="shared" si="12"/>
        <v>1.0274725274725274</v>
      </c>
      <c r="S51" s="33">
        <f t="shared" si="12"/>
        <v>1.0652406417112299</v>
      </c>
      <c r="T51" s="33">
        <f t="shared" si="12"/>
        <v>1.0923694779116466</v>
      </c>
      <c r="U51" s="33">
        <f t="shared" si="12"/>
        <v>1.0091911764705883</v>
      </c>
      <c r="V51" s="33">
        <f t="shared" ref="V51:AJ51" si="13">V49/U49</f>
        <v>1.0428051001821494</v>
      </c>
      <c r="W51" s="33">
        <f t="shared" si="13"/>
        <v>1.0314410480349345</v>
      </c>
      <c r="X51" s="33">
        <f t="shared" si="13"/>
        <v>1.0651989839119391</v>
      </c>
      <c r="Y51" s="33">
        <f t="shared" si="13"/>
        <v>0.97774244833068358</v>
      </c>
      <c r="Z51" s="33">
        <f t="shared" si="13"/>
        <v>1.0731707317073171</v>
      </c>
      <c r="AA51" s="33">
        <f t="shared" si="13"/>
        <v>1.0545454545454545</v>
      </c>
      <c r="AB51" s="33">
        <f t="shared" si="13"/>
        <v>1.0632183908045978</v>
      </c>
      <c r="AC51" s="33">
        <f t="shared" si="13"/>
        <v>1.0033783783783783</v>
      </c>
      <c r="AD51" s="33">
        <f t="shared" si="13"/>
        <v>1.022895622895623</v>
      </c>
      <c r="AE51" s="33">
        <f t="shared" si="13"/>
        <v>1.0552995391705069</v>
      </c>
      <c r="AF51" s="33">
        <f t="shared" si="13"/>
        <v>1.0293200249532126</v>
      </c>
      <c r="AG51" s="33">
        <f t="shared" si="13"/>
        <v>1.2484848484848485</v>
      </c>
      <c r="AH51" s="33">
        <f t="shared" si="13"/>
        <v>1.1990291262135921</v>
      </c>
      <c r="AI51" s="33">
        <f t="shared" si="13"/>
        <v>1.417004048582996</v>
      </c>
      <c r="AJ51" s="33">
        <f t="shared" si="13"/>
        <v>1.1428571428571428</v>
      </c>
    </row>
    <row r="52" spans="1:36" x14ac:dyDescent="0.25">
      <c r="A52" s="37" t="s">
        <v>43</v>
      </c>
      <c r="B52" s="14"/>
      <c r="C52" s="38"/>
      <c r="D52" s="40">
        <f>D49/370</f>
        <v>1.0513513513513513</v>
      </c>
      <c r="E52" s="40">
        <f t="shared" ref="E52:AE52" si="14">E49/370</f>
        <v>1.1216216216216217</v>
      </c>
      <c r="F52" s="40">
        <f t="shared" si="14"/>
        <v>1.1972972972972973</v>
      </c>
      <c r="G52" s="40">
        <f t="shared" si="14"/>
        <v>1.3324324324324324</v>
      </c>
      <c r="H52" s="40">
        <f t="shared" si="14"/>
        <v>1.4675675675675677</v>
      </c>
      <c r="I52" s="40">
        <f t="shared" si="14"/>
        <v>1.5729729729729729</v>
      </c>
      <c r="J52" s="40">
        <f t="shared" si="14"/>
        <v>1.6216216216216217</v>
      </c>
      <c r="K52" s="40">
        <f t="shared" si="14"/>
        <v>1.7756756756756757</v>
      </c>
      <c r="L52" s="40">
        <f t="shared" si="14"/>
        <v>1.8378378378378379</v>
      </c>
      <c r="M52" s="40">
        <f t="shared" si="14"/>
        <v>1.972972972972973</v>
      </c>
      <c r="N52" s="40">
        <f t="shared" si="14"/>
        <v>2.0324324324324325</v>
      </c>
      <c r="O52" s="40">
        <f t="shared" si="14"/>
        <v>2.2270270270270269</v>
      </c>
      <c r="P52" s="40">
        <f t="shared" si="14"/>
        <v>2.2810810810810809</v>
      </c>
      <c r="Q52" s="40">
        <f t="shared" si="14"/>
        <v>2.4594594594594597</v>
      </c>
      <c r="R52" s="40">
        <f t="shared" si="14"/>
        <v>2.5270270270270272</v>
      </c>
      <c r="S52" s="40">
        <f t="shared" si="14"/>
        <v>2.6918918918918919</v>
      </c>
      <c r="T52" s="40">
        <f t="shared" si="14"/>
        <v>2.9405405405405407</v>
      </c>
      <c r="U52" s="40">
        <f t="shared" si="14"/>
        <v>2.9675675675675675</v>
      </c>
      <c r="V52" s="40">
        <f t="shared" si="14"/>
        <v>3.0945945945945947</v>
      </c>
      <c r="W52" s="40">
        <f t="shared" si="14"/>
        <v>3.1918918918918919</v>
      </c>
      <c r="X52" s="40">
        <f t="shared" si="14"/>
        <v>3.4</v>
      </c>
      <c r="Y52" s="40">
        <f t="shared" si="14"/>
        <v>3.3243243243243241</v>
      </c>
      <c r="Z52" s="40">
        <f t="shared" si="14"/>
        <v>3.5675675675675675</v>
      </c>
      <c r="AA52" s="40">
        <f t="shared" si="14"/>
        <v>3.7621621621621624</v>
      </c>
      <c r="AB52" s="40">
        <f t="shared" si="14"/>
        <v>4</v>
      </c>
      <c r="AC52" s="40">
        <f t="shared" si="14"/>
        <v>4.0135135135135132</v>
      </c>
      <c r="AD52" s="40">
        <f t="shared" si="14"/>
        <v>4.1054054054054054</v>
      </c>
      <c r="AE52" s="40">
        <f t="shared" si="14"/>
        <v>4.3324324324324328</v>
      </c>
      <c r="AF52" s="40">
        <f>AF49/370</f>
        <v>4.4594594594594597</v>
      </c>
      <c r="AG52" s="40">
        <f>AG49/370</f>
        <v>5.5675675675675675</v>
      </c>
      <c r="AH52" s="40">
        <f>AH49/370</f>
        <v>6.6756756756756754</v>
      </c>
      <c r="AI52" s="40">
        <f>AI49/370</f>
        <v>9.4594594594594597</v>
      </c>
      <c r="AJ52" s="40">
        <f>AJ49/370</f>
        <v>10.810810810810811</v>
      </c>
    </row>
    <row r="54" spans="1:36" ht="15.75" x14ac:dyDescent="0.25">
      <c r="A54" s="41" t="s">
        <v>37</v>
      </c>
      <c r="B54" s="22" t="s">
        <v>29</v>
      </c>
      <c r="C54" s="22" t="s">
        <v>25</v>
      </c>
      <c r="D54" s="22" t="s">
        <v>26</v>
      </c>
      <c r="E54" s="16" t="s">
        <v>10</v>
      </c>
      <c r="F54" s="14" t="s">
        <v>11</v>
      </c>
      <c r="G54" s="16" t="s">
        <v>12</v>
      </c>
      <c r="H54" s="14" t="s">
        <v>13</v>
      </c>
      <c r="I54" s="16" t="s">
        <v>14</v>
      </c>
      <c r="J54" s="14" t="s">
        <v>15</v>
      </c>
      <c r="K54" s="16" t="s">
        <v>16</v>
      </c>
      <c r="L54" s="30">
        <v>41689</v>
      </c>
      <c r="M54" s="31" t="s">
        <v>17</v>
      </c>
      <c r="N54" s="32" t="s">
        <v>18</v>
      </c>
      <c r="O54" s="16" t="s">
        <v>19</v>
      </c>
      <c r="P54" s="16" t="s">
        <v>20</v>
      </c>
      <c r="Q54" s="16" t="s">
        <v>21</v>
      </c>
      <c r="R54" s="16" t="s">
        <v>22</v>
      </c>
      <c r="S54" s="16" t="s">
        <v>23</v>
      </c>
      <c r="T54" s="16" t="s">
        <v>24</v>
      </c>
      <c r="U54" s="23">
        <v>41698</v>
      </c>
      <c r="V54" s="62" t="s">
        <v>46</v>
      </c>
      <c r="W54" s="62" t="s">
        <v>47</v>
      </c>
      <c r="X54" s="62" t="s">
        <v>48</v>
      </c>
      <c r="Y54" s="63">
        <v>41702</v>
      </c>
      <c r="Z54" s="62" t="s">
        <v>49</v>
      </c>
      <c r="AA54" s="62" t="s">
        <v>50</v>
      </c>
      <c r="AB54" s="62" t="s">
        <v>51</v>
      </c>
      <c r="AC54" s="62" t="s">
        <v>52</v>
      </c>
      <c r="AD54" s="62" t="s">
        <v>53</v>
      </c>
      <c r="AE54" s="62" t="s">
        <v>54</v>
      </c>
      <c r="AF54" s="62" t="s">
        <v>55</v>
      </c>
      <c r="AG54" s="62" t="s">
        <v>57</v>
      </c>
      <c r="AH54" s="62" t="s">
        <v>58</v>
      </c>
      <c r="AI54" s="62" t="s">
        <v>59</v>
      </c>
      <c r="AJ54" s="62" t="s">
        <v>60</v>
      </c>
    </row>
    <row r="55" spans="1:36" x14ac:dyDescent="0.25">
      <c r="A55" s="7" t="s">
        <v>40</v>
      </c>
      <c r="B55" s="9">
        <v>425</v>
      </c>
      <c r="C55" s="9">
        <v>426</v>
      </c>
      <c r="D55" s="9">
        <v>466</v>
      </c>
      <c r="E55" s="9">
        <v>491</v>
      </c>
      <c r="F55" s="19">
        <v>538</v>
      </c>
      <c r="G55" s="2">
        <f>Q7</f>
        <v>604</v>
      </c>
      <c r="H55" s="2">
        <f t="shared" ref="H55:U55" si="15">R7</f>
        <v>629</v>
      </c>
      <c r="I55" s="2">
        <f t="shared" si="15"/>
        <v>716</v>
      </c>
      <c r="J55" s="2">
        <f t="shared" si="15"/>
        <v>768</v>
      </c>
      <c r="K55" s="2">
        <f t="shared" si="15"/>
        <v>821</v>
      </c>
      <c r="L55" s="2">
        <f t="shared" si="15"/>
        <v>858</v>
      </c>
      <c r="M55" s="2">
        <f t="shared" si="15"/>
        <v>915</v>
      </c>
      <c r="N55" s="2">
        <f t="shared" si="15"/>
        <v>981</v>
      </c>
      <c r="O55" s="2">
        <f t="shared" si="15"/>
        <v>1001</v>
      </c>
      <c r="P55" s="2">
        <f t="shared" si="15"/>
        <v>1065</v>
      </c>
      <c r="Q55" s="2">
        <f t="shared" si="15"/>
        <v>1141</v>
      </c>
      <c r="R55" s="2">
        <f t="shared" si="15"/>
        <v>1215</v>
      </c>
      <c r="S55" s="2">
        <f t="shared" si="15"/>
        <v>1279</v>
      </c>
      <c r="T55" s="2">
        <f t="shared" si="15"/>
        <v>1336</v>
      </c>
      <c r="U55" s="2">
        <f t="shared" si="15"/>
        <v>1441</v>
      </c>
      <c r="V55" s="2">
        <f t="shared" ref="V55:AF55" si="16">AF7</f>
        <v>1466</v>
      </c>
      <c r="W55" s="2">
        <f t="shared" si="16"/>
        <v>1515</v>
      </c>
      <c r="X55" s="2">
        <f t="shared" si="16"/>
        <v>1580</v>
      </c>
      <c r="Y55" s="2">
        <f t="shared" si="16"/>
        <v>1615</v>
      </c>
      <c r="Z55" s="2">
        <f t="shared" si="16"/>
        <v>1690</v>
      </c>
      <c r="AA55" s="2">
        <f t="shared" si="16"/>
        <v>1772</v>
      </c>
      <c r="AB55" s="2">
        <f t="shared" si="16"/>
        <v>1890</v>
      </c>
      <c r="AC55" s="2">
        <f t="shared" si="16"/>
        <v>2028</v>
      </c>
      <c r="AD55" s="2">
        <f t="shared" si="16"/>
        <v>2000</v>
      </c>
      <c r="AE55" s="2">
        <f t="shared" si="16"/>
        <v>2100</v>
      </c>
      <c r="AF55" s="2">
        <f t="shared" si="16"/>
        <v>2150</v>
      </c>
      <c r="AG55" s="20">
        <v>2600</v>
      </c>
      <c r="AH55" s="19">
        <v>3000</v>
      </c>
      <c r="AI55" s="19">
        <v>4300</v>
      </c>
      <c r="AJ55" s="19">
        <v>4800</v>
      </c>
    </row>
    <row r="56" spans="1:36" x14ac:dyDescent="0.25">
      <c r="A56" s="9" t="s">
        <v>41</v>
      </c>
      <c r="B56" s="11"/>
      <c r="C56" s="9">
        <f t="shared" ref="C56:U56" si="17">C55-B55</f>
        <v>1</v>
      </c>
      <c r="D56" s="11">
        <f t="shared" si="17"/>
        <v>40</v>
      </c>
      <c r="E56" s="9">
        <f t="shared" si="17"/>
        <v>25</v>
      </c>
      <c r="F56" s="9">
        <f t="shared" si="17"/>
        <v>47</v>
      </c>
      <c r="G56" s="9">
        <f t="shared" si="17"/>
        <v>66</v>
      </c>
      <c r="H56" s="9">
        <f t="shared" si="17"/>
        <v>25</v>
      </c>
      <c r="I56" s="9">
        <f t="shared" si="17"/>
        <v>87</v>
      </c>
      <c r="J56" s="9">
        <f t="shared" si="17"/>
        <v>52</v>
      </c>
      <c r="K56" s="9">
        <f t="shared" si="17"/>
        <v>53</v>
      </c>
      <c r="L56" s="9">
        <f t="shared" si="17"/>
        <v>37</v>
      </c>
      <c r="M56" s="9">
        <f t="shared" si="17"/>
        <v>57</v>
      </c>
      <c r="N56" s="9">
        <f t="shared" si="17"/>
        <v>66</v>
      </c>
      <c r="O56" s="9">
        <f t="shared" si="17"/>
        <v>20</v>
      </c>
      <c r="P56" s="9">
        <f t="shared" si="17"/>
        <v>64</v>
      </c>
      <c r="Q56" s="9">
        <f t="shared" si="17"/>
        <v>76</v>
      </c>
      <c r="R56" s="9">
        <f t="shared" si="17"/>
        <v>74</v>
      </c>
      <c r="S56" s="9">
        <f t="shared" si="17"/>
        <v>64</v>
      </c>
      <c r="T56" s="9">
        <f t="shared" si="17"/>
        <v>57</v>
      </c>
      <c r="U56" s="9">
        <f t="shared" si="17"/>
        <v>105</v>
      </c>
      <c r="V56" s="9">
        <f t="shared" ref="V56:AJ56" si="18">V55-U55</f>
        <v>25</v>
      </c>
      <c r="W56" s="9">
        <f t="shared" si="18"/>
        <v>49</v>
      </c>
      <c r="X56" s="9">
        <f t="shared" si="18"/>
        <v>65</v>
      </c>
      <c r="Y56" s="9">
        <f t="shared" si="18"/>
        <v>35</v>
      </c>
      <c r="Z56" s="9">
        <f t="shared" si="18"/>
        <v>75</v>
      </c>
      <c r="AA56" s="9">
        <f t="shared" si="18"/>
        <v>82</v>
      </c>
      <c r="AB56" s="9">
        <f t="shared" si="18"/>
        <v>118</v>
      </c>
      <c r="AC56" s="9">
        <f t="shared" si="18"/>
        <v>138</v>
      </c>
      <c r="AD56" s="9">
        <f t="shared" si="18"/>
        <v>-28</v>
      </c>
      <c r="AE56" s="9">
        <f t="shared" si="18"/>
        <v>100</v>
      </c>
      <c r="AF56" s="9">
        <f t="shared" si="18"/>
        <v>50</v>
      </c>
      <c r="AG56" s="9">
        <f t="shared" si="18"/>
        <v>450</v>
      </c>
      <c r="AH56" s="9">
        <f t="shared" si="18"/>
        <v>400</v>
      </c>
      <c r="AI56" s="9">
        <f t="shared" si="18"/>
        <v>1300</v>
      </c>
      <c r="AJ56" s="9">
        <f t="shared" si="18"/>
        <v>500</v>
      </c>
    </row>
    <row r="57" spans="1:36" x14ac:dyDescent="0.25">
      <c r="A57" s="8" t="s">
        <v>42</v>
      </c>
      <c r="B57" s="5"/>
      <c r="C57" s="33">
        <f>C55/B55</f>
        <v>1.0023529411764707</v>
      </c>
      <c r="D57" s="34">
        <f t="shared" ref="D57:U57" si="19">D55/C55</f>
        <v>1.0938967136150235</v>
      </c>
      <c r="E57" s="33">
        <f t="shared" si="19"/>
        <v>1.053648068669528</v>
      </c>
      <c r="F57" s="33">
        <f t="shared" si="19"/>
        <v>1.0957230142566192</v>
      </c>
      <c r="G57" s="33">
        <f t="shared" si="19"/>
        <v>1.1226765799256506</v>
      </c>
      <c r="H57" s="33">
        <f t="shared" si="19"/>
        <v>1.0413907284768211</v>
      </c>
      <c r="I57" s="33">
        <f t="shared" si="19"/>
        <v>1.1383147853736089</v>
      </c>
      <c r="J57" s="33">
        <f t="shared" si="19"/>
        <v>1.0726256983240223</v>
      </c>
      <c r="K57" s="33">
        <f t="shared" si="19"/>
        <v>1.0690104166666667</v>
      </c>
      <c r="L57" s="33">
        <f t="shared" si="19"/>
        <v>1.0450669914738124</v>
      </c>
      <c r="M57" s="33">
        <f t="shared" si="19"/>
        <v>1.0664335664335665</v>
      </c>
      <c r="N57" s="33">
        <f t="shared" si="19"/>
        <v>1.0721311475409836</v>
      </c>
      <c r="O57" s="33">
        <f t="shared" si="19"/>
        <v>1.0203873598369011</v>
      </c>
      <c r="P57" s="33">
        <f t="shared" si="19"/>
        <v>1.063936063936064</v>
      </c>
      <c r="Q57" s="33">
        <f t="shared" si="19"/>
        <v>1.0713615023474179</v>
      </c>
      <c r="R57" s="33">
        <f t="shared" si="19"/>
        <v>1.0648553900087643</v>
      </c>
      <c r="S57" s="33">
        <f t="shared" si="19"/>
        <v>1.0526748971193416</v>
      </c>
      <c r="T57" s="33">
        <f t="shared" si="19"/>
        <v>1.0445660672400312</v>
      </c>
      <c r="U57" s="33">
        <f t="shared" si="19"/>
        <v>1.0785928143712575</v>
      </c>
      <c r="V57" s="33">
        <f t="shared" ref="V57:AJ57" si="20">V55/U55</f>
        <v>1.0173490631505899</v>
      </c>
      <c r="W57" s="33">
        <f t="shared" si="20"/>
        <v>1.0334242837653478</v>
      </c>
      <c r="X57" s="33">
        <f t="shared" si="20"/>
        <v>1.0429042904290429</v>
      </c>
      <c r="Y57" s="33">
        <f t="shared" si="20"/>
        <v>1.0221518987341771</v>
      </c>
      <c r="Z57" s="33">
        <f t="shared" si="20"/>
        <v>1.0464396284829722</v>
      </c>
      <c r="AA57" s="33">
        <f t="shared" si="20"/>
        <v>1.0485207100591716</v>
      </c>
      <c r="AB57" s="33">
        <f t="shared" si="20"/>
        <v>1.0665914221218962</v>
      </c>
      <c r="AC57" s="33">
        <f t="shared" si="20"/>
        <v>1.073015873015873</v>
      </c>
      <c r="AD57" s="33">
        <f t="shared" si="20"/>
        <v>0.98619329388560162</v>
      </c>
      <c r="AE57" s="33">
        <f t="shared" si="20"/>
        <v>1.05</v>
      </c>
      <c r="AF57" s="33">
        <f t="shared" si="20"/>
        <v>1.0238095238095237</v>
      </c>
      <c r="AG57" s="33">
        <f t="shared" si="20"/>
        <v>1.2093023255813953</v>
      </c>
      <c r="AH57" s="33">
        <f t="shared" si="20"/>
        <v>1.1538461538461537</v>
      </c>
      <c r="AI57" s="33">
        <f t="shared" si="20"/>
        <v>1.4333333333333333</v>
      </c>
      <c r="AJ57" s="33">
        <f t="shared" si="20"/>
        <v>1.1162790697674418</v>
      </c>
    </row>
    <row r="58" spans="1:36" x14ac:dyDescent="0.25">
      <c r="A58" s="13" t="s">
        <v>43</v>
      </c>
      <c r="B58" s="14"/>
      <c r="C58" s="39"/>
      <c r="D58" s="40">
        <f>D55/425</f>
        <v>1.0964705882352941</v>
      </c>
      <c r="E58" s="40">
        <f t="shared" ref="E58:AE58" si="21">E55/425</f>
        <v>1.1552941176470588</v>
      </c>
      <c r="F58" s="40">
        <f t="shared" si="21"/>
        <v>1.2658823529411765</v>
      </c>
      <c r="G58" s="40">
        <f t="shared" si="21"/>
        <v>1.4211764705882353</v>
      </c>
      <c r="H58" s="40">
        <f t="shared" si="21"/>
        <v>1.48</v>
      </c>
      <c r="I58" s="40">
        <f t="shared" si="21"/>
        <v>1.6847058823529413</v>
      </c>
      <c r="J58" s="40">
        <f t="shared" si="21"/>
        <v>1.8070588235294118</v>
      </c>
      <c r="K58" s="40">
        <f t="shared" si="21"/>
        <v>1.9317647058823531</v>
      </c>
      <c r="L58" s="40">
        <f t="shared" si="21"/>
        <v>2.0188235294117649</v>
      </c>
      <c r="M58" s="40">
        <f t="shared" si="21"/>
        <v>2.1529411764705881</v>
      </c>
      <c r="N58" s="40">
        <f t="shared" si="21"/>
        <v>2.3082352941176469</v>
      </c>
      <c r="O58" s="40">
        <f t="shared" si="21"/>
        <v>2.355294117647059</v>
      </c>
      <c r="P58" s="40">
        <f t="shared" si="21"/>
        <v>2.5058823529411764</v>
      </c>
      <c r="Q58" s="40">
        <f t="shared" si="21"/>
        <v>2.6847058823529411</v>
      </c>
      <c r="R58" s="40">
        <f t="shared" si="21"/>
        <v>2.8588235294117648</v>
      </c>
      <c r="S58" s="40">
        <f t="shared" si="21"/>
        <v>3.0094117647058822</v>
      </c>
      <c r="T58" s="40">
        <f t="shared" si="21"/>
        <v>3.1435294117647059</v>
      </c>
      <c r="U58" s="40">
        <f t="shared" si="21"/>
        <v>3.3905882352941177</v>
      </c>
      <c r="V58" s="40">
        <f t="shared" si="21"/>
        <v>3.4494117647058822</v>
      </c>
      <c r="W58" s="40">
        <f t="shared" si="21"/>
        <v>3.5647058823529414</v>
      </c>
      <c r="X58" s="40">
        <f t="shared" si="21"/>
        <v>3.7176470588235295</v>
      </c>
      <c r="Y58" s="40">
        <f t="shared" si="21"/>
        <v>3.8</v>
      </c>
      <c r="Z58" s="40">
        <f t="shared" si="21"/>
        <v>3.9764705882352942</v>
      </c>
      <c r="AA58" s="40">
        <f t="shared" si="21"/>
        <v>4.1694117647058819</v>
      </c>
      <c r="AB58" s="40">
        <f t="shared" si="21"/>
        <v>4.447058823529412</v>
      </c>
      <c r="AC58" s="40">
        <f t="shared" si="21"/>
        <v>4.7717647058823527</v>
      </c>
      <c r="AD58" s="40">
        <f t="shared" si="21"/>
        <v>4.7058823529411766</v>
      </c>
      <c r="AE58" s="40">
        <f t="shared" si="21"/>
        <v>4.9411764705882355</v>
      </c>
      <c r="AF58" s="40">
        <f>AF55/425</f>
        <v>5.0588235294117645</v>
      </c>
      <c r="AG58" s="40">
        <f>AG55/425</f>
        <v>6.117647058823529</v>
      </c>
      <c r="AH58" s="40">
        <f>AH55/425</f>
        <v>7.0588235294117645</v>
      </c>
      <c r="AI58" s="40">
        <f>AI55/425</f>
        <v>10.117647058823529</v>
      </c>
      <c r="AJ58" s="40">
        <f>AJ55/425</f>
        <v>11.294117647058824</v>
      </c>
    </row>
    <row r="60" spans="1:36" ht="15.75" x14ac:dyDescent="0.25">
      <c r="A60" s="41" t="s">
        <v>36</v>
      </c>
      <c r="B60" s="22" t="s">
        <v>29</v>
      </c>
      <c r="C60" s="22" t="s">
        <v>25</v>
      </c>
      <c r="D60" s="22" t="s">
        <v>26</v>
      </c>
      <c r="E60" s="16" t="s">
        <v>10</v>
      </c>
      <c r="F60" s="14" t="s">
        <v>11</v>
      </c>
      <c r="G60" s="16" t="s">
        <v>12</v>
      </c>
      <c r="H60" s="14" t="s">
        <v>13</v>
      </c>
      <c r="I60" s="16" t="s">
        <v>14</v>
      </c>
      <c r="J60" s="14" t="s">
        <v>15</v>
      </c>
      <c r="K60" s="16" t="s">
        <v>16</v>
      </c>
      <c r="L60" s="30">
        <v>41689</v>
      </c>
      <c r="M60" s="31" t="s">
        <v>17</v>
      </c>
      <c r="N60" s="32" t="s">
        <v>18</v>
      </c>
      <c r="O60" s="16" t="s">
        <v>19</v>
      </c>
      <c r="P60" s="16" t="s">
        <v>20</v>
      </c>
      <c r="Q60" s="16" t="s">
        <v>21</v>
      </c>
      <c r="R60" s="16" t="s">
        <v>22</v>
      </c>
      <c r="S60" s="16" t="s">
        <v>23</v>
      </c>
      <c r="T60" s="16" t="s">
        <v>24</v>
      </c>
      <c r="U60" s="23">
        <v>41698</v>
      </c>
      <c r="V60" s="62" t="s">
        <v>46</v>
      </c>
      <c r="W60" s="62" t="s">
        <v>47</v>
      </c>
      <c r="X60" s="62" t="s">
        <v>48</v>
      </c>
      <c r="Y60" s="63">
        <v>41702</v>
      </c>
      <c r="Z60" s="62" t="s">
        <v>49</v>
      </c>
      <c r="AA60" s="62" t="s">
        <v>50</v>
      </c>
      <c r="AB60" s="62" t="s">
        <v>51</v>
      </c>
      <c r="AC60" s="62" t="s">
        <v>52</v>
      </c>
      <c r="AD60" s="62" t="s">
        <v>53</v>
      </c>
      <c r="AE60" s="62" t="s">
        <v>54</v>
      </c>
      <c r="AF60" s="62" t="s">
        <v>55</v>
      </c>
      <c r="AG60" s="62" t="s">
        <v>57</v>
      </c>
      <c r="AH60" s="62" t="s">
        <v>58</v>
      </c>
      <c r="AI60" s="62" t="s">
        <v>59</v>
      </c>
      <c r="AJ60" s="62" t="s">
        <v>60</v>
      </c>
    </row>
    <row r="61" spans="1:36" x14ac:dyDescent="0.25">
      <c r="A61" s="7" t="s">
        <v>40</v>
      </c>
      <c r="B61" s="9">
        <v>366</v>
      </c>
      <c r="C61" s="9">
        <v>362</v>
      </c>
      <c r="D61" s="9">
        <v>388</v>
      </c>
      <c r="E61" s="9">
        <v>418</v>
      </c>
      <c r="F61" s="19">
        <v>452</v>
      </c>
      <c r="G61" s="2">
        <f>Q8</f>
        <v>484</v>
      </c>
      <c r="H61" s="2">
        <f t="shared" ref="H61:U61" si="22">R8</f>
        <v>510</v>
      </c>
      <c r="I61" s="2">
        <f t="shared" si="22"/>
        <v>562</v>
      </c>
      <c r="J61" s="2">
        <f t="shared" si="22"/>
        <v>588</v>
      </c>
      <c r="K61" s="2">
        <f t="shared" si="22"/>
        <v>641</v>
      </c>
      <c r="L61" s="2">
        <f t="shared" si="22"/>
        <v>657</v>
      </c>
      <c r="M61" s="2">
        <f t="shared" si="22"/>
        <v>722</v>
      </c>
      <c r="N61" s="2">
        <f t="shared" si="22"/>
        <v>764</v>
      </c>
      <c r="O61" s="2">
        <f t="shared" si="22"/>
        <v>784</v>
      </c>
      <c r="P61" s="2">
        <f t="shared" si="22"/>
        <v>823</v>
      </c>
      <c r="Q61" s="2">
        <f t="shared" si="22"/>
        <v>888</v>
      </c>
      <c r="R61" s="2">
        <f t="shared" si="22"/>
        <v>920</v>
      </c>
      <c r="S61" s="2">
        <f t="shared" si="22"/>
        <v>963</v>
      </c>
      <c r="T61" s="2">
        <f t="shared" si="22"/>
        <v>1042</v>
      </c>
      <c r="U61" s="2">
        <f t="shared" si="22"/>
        <v>1117</v>
      </c>
      <c r="V61" s="2">
        <f t="shared" ref="V61:AF61" si="23">AF8</f>
        <v>1095</v>
      </c>
      <c r="W61" s="2">
        <f t="shared" si="23"/>
        <v>1185</v>
      </c>
      <c r="X61" s="2">
        <f t="shared" si="23"/>
        <v>1266</v>
      </c>
      <c r="Y61" s="2">
        <f t="shared" si="23"/>
        <v>1274</v>
      </c>
      <c r="Z61" s="2">
        <f t="shared" si="23"/>
        <v>1318</v>
      </c>
      <c r="AA61" s="2">
        <f t="shared" si="23"/>
        <v>1379</v>
      </c>
      <c r="AB61" s="2">
        <f t="shared" si="23"/>
        <v>1414</v>
      </c>
      <c r="AC61" s="2">
        <f t="shared" si="23"/>
        <v>1460</v>
      </c>
      <c r="AD61" s="2">
        <f t="shared" si="23"/>
        <v>1513</v>
      </c>
      <c r="AE61" s="2">
        <f t="shared" si="23"/>
        <v>1576</v>
      </c>
      <c r="AF61" s="2">
        <f t="shared" si="23"/>
        <v>1592</v>
      </c>
      <c r="AG61" s="20">
        <v>2002</v>
      </c>
      <c r="AH61" s="19">
        <v>2380</v>
      </c>
      <c r="AI61" s="19">
        <v>3100</v>
      </c>
      <c r="AJ61" s="19">
        <v>3900</v>
      </c>
    </row>
    <row r="62" spans="1:36" x14ac:dyDescent="0.25">
      <c r="A62" s="9" t="s">
        <v>41</v>
      </c>
      <c r="B62" s="11"/>
      <c r="C62" s="9">
        <f t="shared" ref="C62:U62" si="24">C61-B61</f>
        <v>-4</v>
      </c>
      <c r="D62" s="11">
        <f t="shared" si="24"/>
        <v>26</v>
      </c>
      <c r="E62" s="9">
        <f t="shared" si="24"/>
        <v>30</v>
      </c>
      <c r="F62" s="9">
        <f t="shared" si="24"/>
        <v>34</v>
      </c>
      <c r="G62" s="9">
        <f t="shared" si="24"/>
        <v>32</v>
      </c>
      <c r="H62" s="9">
        <f t="shared" si="24"/>
        <v>26</v>
      </c>
      <c r="I62" s="9">
        <f t="shared" si="24"/>
        <v>52</v>
      </c>
      <c r="J62" s="9">
        <f t="shared" si="24"/>
        <v>26</v>
      </c>
      <c r="K62" s="9">
        <f t="shared" si="24"/>
        <v>53</v>
      </c>
      <c r="L62" s="9">
        <f t="shared" si="24"/>
        <v>16</v>
      </c>
      <c r="M62" s="9">
        <f t="shared" si="24"/>
        <v>65</v>
      </c>
      <c r="N62" s="9">
        <f t="shared" si="24"/>
        <v>42</v>
      </c>
      <c r="O62" s="9">
        <f t="shared" si="24"/>
        <v>20</v>
      </c>
      <c r="P62" s="9">
        <f t="shared" si="24"/>
        <v>39</v>
      </c>
      <c r="Q62" s="9">
        <f t="shared" si="24"/>
        <v>65</v>
      </c>
      <c r="R62" s="9">
        <f t="shared" si="24"/>
        <v>32</v>
      </c>
      <c r="S62" s="9">
        <f t="shared" si="24"/>
        <v>43</v>
      </c>
      <c r="T62" s="9">
        <f t="shared" si="24"/>
        <v>79</v>
      </c>
      <c r="U62" s="9">
        <f t="shared" si="24"/>
        <v>75</v>
      </c>
      <c r="V62" s="9">
        <f t="shared" ref="V62:AJ62" si="25">V61-U61</f>
        <v>-22</v>
      </c>
      <c r="W62" s="9">
        <f t="shared" si="25"/>
        <v>90</v>
      </c>
      <c r="X62" s="9">
        <f t="shared" si="25"/>
        <v>81</v>
      </c>
      <c r="Y62" s="9">
        <f t="shared" si="25"/>
        <v>8</v>
      </c>
      <c r="Z62" s="9">
        <f t="shared" si="25"/>
        <v>44</v>
      </c>
      <c r="AA62" s="9">
        <f t="shared" si="25"/>
        <v>61</v>
      </c>
      <c r="AB62" s="9">
        <f t="shared" si="25"/>
        <v>35</v>
      </c>
      <c r="AC62" s="9">
        <f t="shared" si="25"/>
        <v>46</v>
      </c>
      <c r="AD62" s="9">
        <f t="shared" si="25"/>
        <v>53</v>
      </c>
      <c r="AE62" s="9">
        <f t="shared" si="25"/>
        <v>63</v>
      </c>
      <c r="AF62" s="9">
        <f t="shared" si="25"/>
        <v>16</v>
      </c>
      <c r="AG62" s="9">
        <f t="shared" si="25"/>
        <v>410</v>
      </c>
      <c r="AH62" s="9">
        <f t="shared" si="25"/>
        <v>378</v>
      </c>
      <c r="AI62" s="9">
        <f t="shared" si="25"/>
        <v>720</v>
      </c>
      <c r="AJ62" s="9">
        <f t="shared" si="25"/>
        <v>800</v>
      </c>
    </row>
    <row r="63" spans="1:36" x14ac:dyDescent="0.25">
      <c r="A63" s="8" t="s">
        <v>42</v>
      </c>
      <c r="B63" s="5"/>
      <c r="C63" s="33">
        <f>C61/B61</f>
        <v>0.98907103825136611</v>
      </c>
      <c r="D63" s="34">
        <f t="shared" ref="D63:U63" si="26">D61/C61</f>
        <v>1.0718232044198894</v>
      </c>
      <c r="E63" s="33">
        <f t="shared" si="26"/>
        <v>1.0773195876288659</v>
      </c>
      <c r="F63" s="33">
        <f t="shared" si="26"/>
        <v>1.0813397129186604</v>
      </c>
      <c r="G63" s="33">
        <f t="shared" si="26"/>
        <v>1.0707964601769913</v>
      </c>
      <c r="H63" s="33">
        <f t="shared" si="26"/>
        <v>1.0537190082644627</v>
      </c>
      <c r="I63" s="33">
        <f t="shared" si="26"/>
        <v>1.1019607843137256</v>
      </c>
      <c r="J63" s="33">
        <f t="shared" si="26"/>
        <v>1.0462633451957295</v>
      </c>
      <c r="K63" s="33">
        <f t="shared" si="26"/>
        <v>1.0901360544217686</v>
      </c>
      <c r="L63" s="33">
        <f t="shared" si="26"/>
        <v>1.0249609984399375</v>
      </c>
      <c r="M63" s="33">
        <f t="shared" si="26"/>
        <v>1.0989345509893456</v>
      </c>
      <c r="N63" s="33">
        <f t="shared" si="26"/>
        <v>1.0581717451523547</v>
      </c>
      <c r="O63" s="33">
        <f t="shared" si="26"/>
        <v>1.0261780104712042</v>
      </c>
      <c r="P63" s="33">
        <f t="shared" si="26"/>
        <v>1.0497448979591837</v>
      </c>
      <c r="Q63" s="33">
        <f t="shared" si="26"/>
        <v>1.0789793438639126</v>
      </c>
      <c r="R63" s="33">
        <f t="shared" si="26"/>
        <v>1.0360360360360361</v>
      </c>
      <c r="S63" s="33">
        <f t="shared" si="26"/>
        <v>1.0467391304347826</v>
      </c>
      <c r="T63" s="33">
        <f t="shared" si="26"/>
        <v>1.0820353063343717</v>
      </c>
      <c r="U63" s="33">
        <f t="shared" si="26"/>
        <v>1.0719769673704416</v>
      </c>
      <c r="V63" s="33">
        <f t="shared" ref="V63:AJ63" si="27">V61/U61</f>
        <v>0.9803043867502238</v>
      </c>
      <c r="W63" s="33">
        <f t="shared" si="27"/>
        <v>1.0821917808219179</v>
      </c>
      <c r="X63" s="33">
        <f t="shared" si="27"/>
        <v>1.0683544303797468</v>
      </c>
      <c r="Y63" s="33">
        <f t="shared" si="27"/>
        <v>1.0063191153238547</v>
      </c>
      <c r="Z63" s="33">
        <f t="shared" si="27"/>
        <v>1.0345368916797488</v>
      </c>
      <c r="AA63" s="33">
        <f t="shared" si="27"/>
        <v>1.0462822458270107</v>
      </c>
      <c r="AB63" s="33">
        <f t="shared" si="27"/>
        <v>1.0253807106598984</v>
      </c>
      <c r="AC63" s="33">
        <f t="shared" si="27"/>
        <v>1.0325318246110324</v>
      </c>
      <c r="AD63" s="33">
        <f t="shared" si="27"/>
        <v>1.0363013698630137</v>
      </c>
      <c r="AE63" s="33">
        <f t="shared" si="27"/>
        <v>1.0416391275611367</v>
      </c>
      <c r="AF63" s="33">
        <f t="shared" si="27"/>
        <v>1.0101522842639594</v>
      </c>
      <c r="AG63" s="33">
        <f t="shared" si="27"/>
        <v>1.2575376884422111</v>
      </c>
      <c r="AH63" s="33">
        <f t="shared" si="27"/>
        <v>1.1888111888111887</v>
      </c>
      <c r="AI63" s="33">
        <f t="shared" si="27"/>
        <v>1.3025210084033614</v>
      </c>
      <c r="AJ63" s="33">
        <f t="shared" si="27"/>
        <v>1.2580645161290323</v>
      </c>
    </row>
    <row r="64" spans="1:36" x14ac:dyDescent="0.25">
      <c r="A64" s="13" t="s">
        <v>43</v>
      </c>
      <c r="B64" s="14"/>
      <c r="C64" s="39"/>
      <c r="D64" s="40">
        <f>D61/366</f>
        <v>1.0601092896174864</v>
      </c>
      <c r="E64" s="40">
        <f t="shared" ref="E64:AE64" si="28">E61/366</f>
        <v>1.1420765027322404</v>
      </c>
      <c r="F64" s="40">
        <f t="shared" si="28"/>
        <v>1.2349726775956285</v>
      </c>
      <c r="G64" s="40">
        <f t="shared" si="28"/>
        <v>1.3224043715846994</v>
      </c>
      <c r="H64" s="40">
        <f t="shared" si="28"/>
        <v>1.3934426229508197</v>
      </c>
      <c r="I64" s="40">
        <f t="shared" si="28"/>
        <v>1.53551912568306</v>
      </c>
      <c r="J64" s="40">
        <f t="shared" si="28"/>
        <v>1.6065573770491803</v>
      </c>
      <c r="K64" s="40">
        <f t="shared" si="28"/>
        <v>1.7513661202185793</v>
      </c>
      <c r="L64" s="40">
        <f t="shared" si="28"/>
        <v>1.7950819672131149</v>
      </c>
      <c r="M64" s="40">
        <f t="shared" si="28"/>
        <v>1.9726775956284153</v>
      </c>
      <c r="N64" s="40">
        <f t="shared" si="28"/>
        <v>2.0874316939890711</v>
      </c>
      <c r="O64" s="40">
        <f t="shared" si="28"/>
        <v>2.1420765027322406</v>
      </c>
      <c r="P64" s="40">
        <f t="shared" si="28"/>
        <v>2.2486338797814209</v>
      </c>
      <c r="Q64" s="40">
        <f t="shared" si="28"/>
        <v>2.4262295081967213</v>
      </c>
      <c r="R64" s="40">
        <f t="shared" si="28"/>
        <v>2.5136612021857925</v>
      </c>
      <c r="S64" s="40">
        <f t="shared" si="28"/>
        <v>2.6311475409836067</v>
      </c>
      <c r="T64" s="40">
        <f t="shared" si="28"/>
        <v>2.8469945355191255</v>
      </c>
      <c r="U64" s="40">
        <f t="shared" si="28"/>
        <v>3.0519125683060109</v>
      </c>
      <c r="V64" s="40">
        <f t="shared" si="28"/>
        <v>2.9918032786885247</v>
      </c>
      <c r="W64" s="40">
        <f t="shared" si="28"/>
        <v>3.237704918032787</v>
      </c>
      <c r="X64" s="40">
        <f t="shared" si="28"/>
        <v>3.459016393442623</v>
      </c>
      <c r="Y64" s="40">
        <f t="shared" si="28"/>
        <v>3.4808743169398908</v>
      </c>
      <c r="Z64" s="40">
        <f t="shared" si="28"/>
        <v>3.6010928961748632</v>
      </c>
      <c r="AA64" s="40">
        <f t="shared" si="28"/>
        <v>3.7677595628415301</v>
      </c>
      <c r="AB64" s="40">
        <f t="shared" si="28"/>
        <v>3.8633879781420766</v>
      </c>
      <c r="AC64" s="40">
        <f t="shared" si="28"/>
        <v>3.9890710382513661</v>
      </c>
      <c r="AD64" s="40">
        <f t="shared" si="28"/>
        <v>4.1338797814207648</v>
      </c>
      <c r="AE64" s="40">
        <f t="shared" si="28"/>
        <v>4.306010928961749</v>
      </c>
      <c r="AF64" s="40">
        <f>AF61/366</f>
        <v>4.3497267759562845</v>
      </c>
      <c r="AG64" s="40">
        <f>AG61/370</f>
        <v>5.4108108108108111</v>
      </c>
      <c r="AH64" s="40">
        <f>AH61/370</f>
        <v>6.4324324324324325</v>
      </c>
      <c r="AI64" s="40">
        <f>AI61/370</f>
        <v>8.378378378378379</v>
      </c>
      <c r="AJ64" s="40">
        <f>AJ61/370</f>
        <v>10.54054054054054</v>
      </c>
    </row>
    <row r="66" spans="1:36" ht="15.75" x14ac:dyDescent="0.25">
      <c r="A66" s="41" t="s">
        <v>38</v>
      </c>
      <c r="B66" s="22" t="s">
        <v>29</v>
      </c>
      <c r="C66" s="22" t="s">
        <v>25</v>
      </c>
      <c r="D66" s="22" t="s">
        <v>26</v>
      </c>
      <c r="E66" s="16" t="s">
        <v>10</v>
      </c>
      <c r="F66" s="14" t="s">
        <v>11</v>
      </c>
      <c r="G66" s="16" t="s">
        <v>12</v>
      </c>
      <c r="H66" s="14" t="s">
        <v>13</v>
      </c>
      <c r="I66" s="16" t="s">
        <v>14</v>
      </c>
      <c r="J66" s="14" t="s">
        <v>15</v>
      </c>
      <c r="K66" s="16" t="s">
        <v>16</v>
      </c>
      <c r="L66" s="30">
        <v>41689</v>
      </c>
      <c r="M66" s="31" t="s">
        <v>17</v>
      </c>
      <c r="N66" s="32" t="s">
        <v>18</v>
      </c>
      <c r="O66" s="16" t="s">
        <v>19</v>
      </c>
      <c r="P66" s="16" t="s">
        <v>20</v>
      </c>
      <c r="Q66" s="16" t="s">
        <v>21</v>
      </c>
      <c r="R66" s="16" t="s">
        <v>22</v>
      </c>
      <c r="S66" s="16" t="s">
        <v>23</v>
      </c>
      <c r="T66" s="16" t="s">
        <v>24</v>
      </c>
      <c r="U66" s="23">
        <v>41698</v>
      </c>
      <c r="V66" s="62" t="s">
        <v>46</v>
      </c>
      <c r="W66" s="62" t="s">
        <v>47</v>
      </c>
      <c r="X66" s="62" t="s">
        <v>48</v>
      </c>
      <c r="Y66" s="63">
        <v>41702</v>
      </c>
      <c r="Z66" s="62" t="s">
        <v>49</v>
      </c>
      <c r="AA66" s="62" t="s">
        <v>50</v>
      </c>
      <c r="AB66" s="62" t="s">
        <v>51</v>
      </c>
      <c r="AC66" s="62" t="s">
        <v>52</v>
      </c>
      <c r="AD66" s="62" t="s">
        <v>53</v>
      </c>
      <c r="AE66" s="62" t="s">
        <v>54</v>
      </c>
      <c r="AF66" s="62" t="s">
        <v>55</v>
      </c>
      <c r="AG66" s="62" t="s">
        <v>57</v>
      </c>
      <c r="AH66" s="62" t="s">
        <v>58</v>
      </c>
      <c r="AI66" s="62" t="s">
        <v>59</v>
      </c>
      <c r="AJ66" s="62" t="s">
        <v>60</v>
      </c>
    </row>
    <row r="67" spans="1:36" x14ac:dyDescent="0.25">
      <c r="A67" s="7" t="s">
        <v>40</v>
      </c>
      <c r="B67" s="9">
        <v>380</v>
      </c>
      <c r="C67" s="9">
        <v>372</v>
      </c>
      <c r="D67" s="9">
        <v>370</v>
      </c>
      <c r="E67" s="9">
        <v>411</v>
      </c>
      <c r="F67" s="19">
        <v>443</v>
      </c>
      <c r="G67" s="2">
        <f>Q9</f>
        <v>471</v>
      </c>
      <c r="H67" s="2">
        <f t="shared" ref="H67:U67" si="29">R9</f>
        <v>527</v>
      </c>
      <c r="I67" s="2">
        <f t="shared" si="29"/>
        <v>561</v>
      </c>
      <c r="J67" s="2">
        <f t="shared" si="29"/>
        <v>609</v>
      </c>
      <c r="K67" s="2">
        <f t="shared" si="29"/>
        <v>640</v>
      </c>
      <c r="L67" s="2">
        <f t="shared" si="29"/>
        <v>656</v>
      </c>
      <c r="M67" s="2">
        <f t="shared" si="29"/>
        <v>671</v>
      </c>
      <c r="N67" s="2">
        <f t="shared" si="29"/>
        <v>732</v>
      </c>
      <c r="O67" s="2">
        <f t="shared" si="29"/>
        <v>798</v>
      </c>
      <c r="P67" s="2">
        <f t="shared" si="29"/>
        <v>840</v>
      </c>
      <c r="Q67" s="2">
        <f t="shared" si="29"/>
        <v>888</v>
      </c>
      <c r="R67" s="2">
        <f t="shared" si="29"/>
        <v>881</v>
      </c>
      <c r="S67" s="2">
        <f t="shared" si="29"/>
        <v>953</v>
      </c>
      <c r="T67" s="2">
        <f t="shared" si="29"/>
        <v>999</v>
      </c>
      <c r="U67" s="2">
        <f t="shared" si="29"/>
        <v>1026</v>
      </c>
      <c r="V67" s="2">
        <f t="shared" ref="V67:AF67" si="30">AF9</f>
        <v>1044</v>
      </c>
      <c r="W67" s="2">
        <f t="shared" si="30"/>
        <v>1090</v>
      </c>
      <c r="X67" s="2">
        <f t="shared" si="30"/>
        <v>1160</v>
      </c>
      <c r="Y67" s="2">
        <f t="shared" si="30"/>
        <v>1240</v>
      </c>
      <c r="Z67" s="2">
        <f t="shared" si="30"/>
        <v>1270</v>
      </c>
      <c r="AA67" s="2">
        <f t="shared" si="30"/>
        <v>1401</v>
      </c>
      <c r="AB67" s="2">
        <f t="shared" si="30"/>
        <v>1390</v>
      </c>
      <c r="AC67" s="2">
        <f t="shared" si="30"/>
        <v>1450</v>
      </c>
      <c r="AD67" s="2">
        <f t="shared" si="30"/>
        <v>1500</v>
      </c>
      <c r="AE67" s="2">
        <f t="shared" si="30"/>
        <v>1642</v>
      </c>
      <c r="AF67" s="2">
        <f t="shared" si="30"/>
        <v>1690</v>
      </c>
      <c r="AG67" s="20">
        <v>2013</v>
      </c>
      <c r="AH67" s="19">
        <v>2410</v>
      </c>
      <c r="AI67" s="19">
        <v>3400</v>
      </c>
      <c r="AJ67" s="19">
        <v>4300</v>
      </c>
    </row>
    <row r="68" spans="1:36" x14ac:dyDescent="0.25">
      <c r="A68" s="9" t="s">
        <v>41</v>
      </c>
      <c r="B68" s="11"/>
      <c r="C68" s="9">
        <f t="shared" ref="C68:U68" si="31">C67-B67</f>
        <v>-8</v>
      </c>
      <c r="D68" s="11">
        <f t="shared" si="31"/>
        <v>-2</v>
      </c>
      <c r="E68" s="9">
        <f t="shared" si="31"/>
        <v>41</v>
      </c>
      <c r="F68" s="9">
        <f t="shared" si="31"/>
        <v>32</v>
      </c>
      <c r="G68" s="9">
        <f t="shared" si="31"/>
        <v>28</v>
      </c>
      <c r="H68" s="9">
        <f t="shared" si="31"/>
        <v>56</v>
      </c>
      <c r="I68" s="9">
        <f t="shared" si="31"/>
        <v>34</v>
      </c>
      <c r="J68" s="9">
        <f t="shared" si="31"/>
        <v>48</v>
      </c>
      <c r="K68" s="9">
        <f t="shared" si="31"/>
        <v>31</v>
      </c>
      <c r="L68" s="9">
        <f t="shared" si="31"/>
        <v>16</v>
      </c>
      <c r="M68" s="9">
        <f t="shared" si="31"/>
        <v>15</v>
      </c>
      <c r="N68" s="9">
        <f t="shared" si="31"/>
        <v>61</v>
      </c>
      <c r="O68" s="9">
        <f t="shared" si="31"/>
        <v>66</v>
      </c>
      <c r="P68" s="9">
        <f t="shared" si="31"/>
        <v>42</v>
      </c>
      <c r="Q68" s="9">
        <f t="shared" si="31"/>
        <v>48</v>
      </c>
      <c r="R68" s="9">
        <f t="shared" si="31"/>
        <v>-7</v>
      </c>
      <c r="S68" s="9">
        <f t="shared" si="31"/>
        <v>72</v>
      </c>
      <c r="T68" s="9">
        <f t="shared" si="31"/>
        <v>46</v>
      </c>
      <c r="U68" s="9">
        <f t="shared" si="31"/>
        <v>27</v>
      </c>
      <c r="V68" s="9">
        <f t="shared" ref="V68:AJ68" si="32">V67-U67</f>
        <v>18</v>
      </c>
      <c r="W68" s="9">
        <f t="shared" si="32"/>
        <v>46</v>
      </c>
      <c r="X68" s="9">
        <f t="shared" si="32"/>
        <v>70</v>
      </c>
      <c r="Y68" s="9">
        <f t="shared" si="32"/>
        <v>80</v>
      </c>
      <c r="Z68" s="9">
        <f t="shared" si="32"/>
        <v>30</v>
      </c>
      <c r="AA68" s="9">
        <f t="shared" si="32"/>
        <v>131</v>
      </c>
      <c r="AB68" s="9">
        <f t="shared" si="32"/>
        <v>-11</v>
      </c>
      <c r="AC68" s="9">
        <f t="shared" si="32"/>
        <v>60</v>
      </c>
      <c r="AD68" s="9">
        <f t="shared" si="32"/>
        <v>50</v>
      </c>
      <c r="AE68" s="9">
        <f t="shared" si="32"/>
        <v>142</v>
      </c>
      <c r="AF68" s="9">
        <f t="shared" si="32"/>
        <v>48</v>
      </c>
      <c r="AG68" s="9">
        <f t="shared" si="32"/>
        <v>323</v>
      </c>
      <c r="AH68" s="9">
        <f t="shared" si="32"/>
        <v>397</v>
      </c>
      <c r="AI68" s="9">
        <f t="shared" si="32"/>
        <v>990</v>
      </c>
      <c r="AJ68" s="9">
        <f t="shared" si="32"/>
        <v>900</v>
      </c>
    </row>
    <row r="69" spans="1:36" x14ac:dyDescent="0.25">
      <c r="A69" s="8" t="s">
        <v>42</v>
      </c>
      <c r="B69" s="5"/>
      <c r="C69" s="33">
        <f>C67/B67</f>
        <v>0.97894736842105268</v>
      </c>
      <c r="D69" s="34">
        <f t="shared" ref="D69:U69" si="33">D67/C67</f>
        <v>0.9946236559139785</v>
      </c>
      <c r="E69" s="33">
        <f t="shared" si="33"/>
        <v>1.1108108108108108</v>
      </c>
      <c r="F69" s="33">
        <f t="shared" si="33"/>
        <v>1.0778588807785887</v>
      </c>
      <c r="G69" s="33">
        <f t="shared" si="33"/>
        <v>1.0632054176072234</v>
      </c>
      <c r="H69" s="33">
        <f t="shared" si="33"/>
        <v>1.118895966029724</v>
      </c>
      <c r="I69" s="33">
        <f t="shared" si="33"/>
        <v>1.064516129032258</v>
      </c>
      <c r="J69" s="33">
        <f t="shared" si="33"/>
        <v>1.0855614973262031</v>
      </c>
      <c r="K69" s="33">
        <f t="shared" si="33"/>
        <v>1.0509031198686372</v>
      </c>
      <c r="L69" s="33">
        <f t="shared" si="33"/>
        <v>1.0249999999999999</v>
      </c>
      <c r="M69" s="33">
        <f t="shared" si="33"/>
        <v>1.0228658536585367</v>
      </c>
      <c r="N69" s="33">
        <f t="shared" si="33"/>
        <v>1.0909090909090908</v>
      </c>
      <c r="O69" s="33">
        <f t="shared" si="33"/>
        <v>1.0901639344262295</v>
      </c>
      <c r="P69" s="33">
        <f t="shared" si="33"/>
        <v>1.0526315789473684</v>
      </c>
      <c r="Q69" s="33">
        <f t="shared" si="33"/>
        <v>1.0571428571428572</v>
      </c>
      <c r="R69" s="33">
        <f t="shared" si="33"/>
        <v>0.99211711711711714</v>
      </c>
      <c r="S69" s="33">
        <f t="shared" si="33"/>
        <v>1.0817253121452894</v>
      </c>
      <c r="T69" s="33">
        <f t="shared" si="33"/>
        <v>1.0482686253934943</v>
      </c>
      <c r="U69" s="33">
        <f t="shared" si="33"/>
        <v>1.027027027027027</v>
      </c>
      <c r="V69" s="33">
        <f t="shared" ref="V69:AJ69" si="34">V67/U67</f>
        <v>1.0175438596491229</v>
      </c>
      <c r="W69" s="33">
        <f t="shared" si="34"/>
        <v>1.0440613026819923</v>
      </c>
      <c r="X69" s="33">
        <f t="shared" si="34"/>
        <v>1.0642201834862386</v>
      </c>
      <c r="Y69" s="33">
        <f t="shared" si="34"/>
        <v>1.0689655172413792</v>
      </c>
      <c r="Z69" s="33">
        <f t="shared" si="34"/>
        <v>1.0241935483870968</v>
      </c>
      <c r="AA69" s="33">
        <f t="shared" si="34"/>
        <v>1.1031496062992125</v>
      </c>
      <c r="AB69" s="33">
        <f t="shared" si="34"/>
        <v>0.99214846538187007</v>
      </c>
      <c r="AC69" s="33">
        <f t="shared" si="34"/>
        <v>1.0431654676258992</v>
      </c>
      <c r="AD69" s="33">
        <f t="shared" si="34"/>
        <v>1.0344827586206897</v>
      </c>
      <c r="AE69" s="33">
        <f t="shared" si="34"/>
        <v>1.0946666666666667</v>
      </c>
      <c r="AF69" s="33">
        <f t="shared" si="34"/>
        <v>1.0292326431181487</v>
      </c>
      <c r="AG69" s="33">
        <f t="shared" si="34"/>
        <v>1.1911242603550296</v>
      </c>
      <c r="AH69" s="33">
        <f t="shared" si="34"/>
        <v>1.1972180824639842</v>
      </c>
      <c r="AI69" s="33">
        <f t="shared" si="34"/>
        <v>1.4107883817427387</v>
      </c>
      <c r="AJ69" s="33">
        <f t="shared" si="34"/>
        <v>1.2647058823529411</v>
      </c>
    </row>
    <row r="70" spans="1:36" x14ac:dyDescent="0.25">
      <c r="A70" s="13" t="s">
        <v>43</v>
      </c>
      <c r="B70" s="14"/>
      <c r="C70" s="39"/>
      <c r="D70" s="40">
        <f>D67/380</f>
        <v>0.97368421052631582</v>
      </c>
      <c r="E70" s="40">
        <f t="shared" ref="E70:AE70" si="35">E67/380</f>
        <v>1.081578947368421</v>
      </c>
      <c r="F70" s="40">
        <f t="shared" si="35"/>
        <v>1.1657894736842105</v>
      </c>
      <c r="G70" s="40">
        <f t="shared" si="35"/>
        <v>1.2394736842105263</v>
      </c>
      <c r="H70" s="40">
        <f t="shared" si="35"/>
        <v>1.3868421052631579</v>
      </c>
      <c r="I70" s="40">
        <f t="shared" si="35"/>
        <v>1.4763157894736842</v>
      </c>
      <c r="J70" s="40">
        <f t="shared" si="35"/>
        <v>1.6026315789473684</v>
      </c>
      <c r="K70" s="40">
        <f t="shared" si="35"/>
        <v>1.6842105263157894</v>
      </c>
      <c r="L70" s="40">
        <f t="shared" si="35"/>
        <v>1.7263157894736842</v>
      </c>
      <c r="M70" s="40">
        <f t="shared" si="35"/>
        <v>1.7657894736842106</v>
      </c>
      <c r="N70" s="40">
        <f t="shared" si="35"/>
        <v>1.9263157894736842</v>
      </c>
      <c r="O70" s="40">
        <f t="shared" si="35"/>
        <v>2.1</v>
      </c>
      <c r="P70" s="40">
        <f t="shared" si="35"/>
        <v>2.2105263157894739</v>
      </c>
      <c r="Q70" s="40">
        <f t="shared" si="35"/>
        <v>2.3368421052631581</v>
      </c>
      <c r="R70" s="40">
        <f t="shared" si="35"/>
        <v>2.3184210526315789</v>
      </c>
      <c r="S70" s="40">
        <f t="shared" si="35"/>
        <v>2.5078947368421054</v>
      </c>
      <c r="T70" s="40">
        <f t="shared" si="35"/>
        <v>2.6289473684210525</v>
      </c>
      <c r="U70" s="40">
        <f t="shared" si="35"/>
        <v>2.7</v>
      </c>
      <c r="V70" s="40">
        <f t="shared" si="35"/>
        <v>2.7473684210526317</v>
      </c>
      <c r="W70" s="40">
        <f t="shared" si="35"/>
        <v>2.8684210526315788</v>
      </c>
      <c r="X70" s="40">
        <f t="shared" si="35"/>
        <v>3.0526315789473686</v>
      </c>
      <c r="Y70" s="40">
        <f t="shared" si="35"/>
        <v>3.263157894736842</v>
      </c>
      <c r="Z70" s="40">
        <f t="shared" si="35"/>
        <v>3.3421052631578947</v>
      </c>
      <c r="AA70" s="40">
        <f t="shared" si="35"/>
        <v>3.6868421052631577</v>
      </c>
      <c r="AB70" s="40">
        <f t="shared" si="35"/>
        <v>3.6578947368421053</v>
      </c>
      <c r="AC70" s="40">
        <f t="shared" si="35"/>
        <v>3.8157894736842106</v>
      </c>
      <c r="AD70" s="40">
        <f t="shared" si="35"/>
        <v>3.9473684210526314</v>
      </c>
      <c r="AE70" s="40">
        <f t="shared" si="35"/>
        <v>4.3210526315789473</v>
      </c>
      <c r="AF70" s="40">
        <f>AF67/380</f>
        <v>4.4473684210526319</v>
      </c>
      <c r="AG70" s="40">
        <f>AG67/370</f>
        <v>5.4405405405405407</v>
      </c>
      <c r="AH70" s="40">
        <f>AH67/370</f>
        <v>6.5135135135135132</v>
      </c>
      <c r="AI70" s="40">
        <f>AI67/370</f>
        <v>9.1891891891891895</v>
      </c>
      <c r="AJ70" s="40">
        <f>AJ67/370</f>
        <v>11.621621621621621</v>
      </c>
    </row>
    <row r="72" spans="1:36" ht="15.75" x14ac:dyDescent="0.25">
      <c r="A72" s="41" t="s">
        <v>28</v>
      </c>
      <c r="B72" s="22" t="s">
        <v>29</v>
      </c>
      <c r="C72" s="22" t="s">
        <v>25</v>
      </c>
      <c r="D72" s="22" t="s">
        <v>26</v>
      </c>
      <c r="E72" s="16" t="s">
        <v>10</v>
      </c>
      <c r="F72" s="14" t="s">
        <v>11</v>
      </c>
      <c r="G72" s="16" t="s">
        <v>12</v>
      </c>
      <c r="H72" s="14" t="s">
        <v>13</v>
      </c>
      <c r="I72" s="16" t="s">
        <v>14</v>
      </c>
      <c r="J72" s="14" t="s">
        <v>15</v>
      </c>
      <c r="K72" s="16" t="s">
        <v>16</v>
      </c>
      <c r="L72" s="30">
        <v>41689</v>
      </c>
      <c r="M72" s="31" t="s">
        <v>17</v>
      </c>
      <c r="N72" s="32" t="s">
        <v>18</v>
      </c>
      <c r="O72" s="16" t="s">
        <v>19</v>
      </c>
      <c r="P72" s="16" t="s">
        <v>20</v>
      </c>
      <c r="Q72" s="16" t="s">
        <v>21</v>
      </c>
      <c r="R72" s="16" t="s">
        <v>22</v>
      </c>
      <c r="S72" s="16" t="s">
        <v>23</v>
      </c>
      <c r="T72" s="16" t="s">
        <v>24</v>
      </c>
      <c r="U72" s="23">
        <v>41698</v>
      </c>
      <c r="V72" s="62" t="s">
        <v>46</v>
      </c>
      <c r="W72" s="62" t="s">
        <v>47</v>
      </c>
      <c r="X72" s="62" t="s">
        <v>48</v>
      </c>
      <c r="Y72" s="63">
        <v>41702</v>
      </c>
      <c r="Z72" s="62" t="s">
        <v>49</v>
      </c>
      <c r="AA72" s="62" t="s">
        <v>50</v>
      </c>
      <c r="AB72" s="62" t="s">
        <v>51</v>
      </c>
      <c r="AC72" s="62" t="s">
        <v>52</v>
      </c>
      <c r="AD72" s="62" t="s">
        <v>53</v>
      </c>
      <c r="AE72" s="62" t="s">
        <v>54</v>
      </c>
      <c r="AF72" s="62" t="s">
        <v>55</v>
      </c>
      <c r="AG72" s="62" t="s">
        <v>57</v>
      </c>
      <c r="AH72" s="62" t="s">
        <v>58</v>
      </c>
      <c r="AI72" s="62" t="s">
        <v>59</v>
      </c>
      <c r="AJ72" s="62" t="s">
        <v>60</v>
      </c>
    </row>
    <row r="73" spans="1:36" x14ac:dyDescent="0.25">
      <c r="A73" s="7" t="s">
        <v>40</v>
      </c>
      <c r="B73" s="9">
        <v>378</v>
      </c>
      <c r="C73" s="9">
        <v>381</v>
      </c>
      <c r="D73" s="9">
        <v>410</v>
      </c>
      <c r="E73" s="9">
        <v>472</v>
      </c>
      <c r="F73" s="19">
        <v>521</v>
      </c>
      <c r="G73" s="2">
        <f>Q10</f>
        <v>584</v>
      </c>
      <c r="H73" s="2">
        <f t="shared" ref="H73:U73" si="36">R10</f>
        <v>620</v>
      </c>
      <c r="I73" s="2">
        <f t="shared" si="36"/>
        <v>669</v>
      </c>
      <c r="J73" s="2">
        <f t="shared" si="36"/>
        <v>725</v>
      </c>
      <c r="K73" s="2">
        <f t="shared" si="36"/>
        <v>764</v>
      </c>
      <c r="L73" s="2">
        <f t="shared" si="36"/>
        <v>803</v>
      </c>
      <c r="M73" s="2">
        <f t="shared" si="36"/>
        <v>859</v>
      </c>
      <c r="N73" s="2">
        <f t="shared" si="36"/>
        <v>929</v>
      </c>
      <c r="O73" s="2">
        <f t="shared" si="36"/>
        <v>970</v>
      </c>
      <c r="P73" s="2">
        <f t="shared" si="36"/>
        <v>1017</v>
      </c>
      <c r="Q73" s="2">
        <f t="shared" si="36"/>
        <v>1113</v>
      </c>
      <c r="R73" s="2">
        <f t="shared" si="36"/>
        <v>1190</v>
      </c>
      <c r="S73" s="2">
        <f t="shared" si="36"/>
        <v>1242</v>
      </c>
      <c r="T73" s="2">
        <f t="shared" si="36"/>
        <v>1304</v>
      </c>
      <c r="U73" s="2">
        <f t="shared" si="36"/>
        <v>1366</v>
      </c>
      <c r="V73" s="2">
        <f t="shared" ref="V73:AF73" si="37">AF10</f>
        <v>1397</v>
      </c>
      <c r="W73" s="2">
        <f t="shared" si="37"/>
        <v>1461</v>
      </c>
      <c r="X73" s="2">
        <f t="shared" si="37"/>
        <v>1533</v>
      </c>
      <c r="Y73" s="2">
        <f t="shared" si="37"/>
        <v>1611</v>
      </c>
      <c r="Z73" s="2">
        <f t="shared" si="37"/>
        <v>1692</v>
      </c>
      <c r="AA73" s="2">
        <f t="shared" si="37"/>
        <v>1822</v>
      </c>
      <c r="AB73" s="2">
        <f t="shared" si="37"/>
        <v>1850</v>
      </c>
      <c r="AC73" s="2">
        <f t="shared" si="37"/>
        <v>1930</v>
      </c>
      <c r="AD73" s="2">
        <f t="shared" si="37"/>
        <v>2000</v>
      </c>
      <c r="AE73" s="2">
        <f t="shared" si="37"/>
        <v>2100</v>
      </c>
      <c r="AF73" s="2">
        <f t="shared" si="37"/>
        <v>2127</v>
      </c>
      <c r="AG73" s="20">
        <v>2400</v>
      </c>
      <c r="AH73" s="19">
        <v>2966</v>
      </c>
      <c r="AI73" s="19">
        <v>4300</v>
      </c>
      <c r="AJ73" s="19">
        <v>4800</v>
      </c>
    </row>
    <row r="74" spans="1:36" x14ac:dyDescent="0.25">
      <c r="A74" s="9" t="s">
        <v>41</v>
      </c>
      <c r="B74" s="11"/>
      <c r="C74" s="9">
        <f t="shared" ref="C74:U74" si="38">C73-B73</f>
        <v>3</v>
      </c>
      <c r="D74" s="11">
        <f t="shared" si="38"/>
        <v>29</v>
      </c>
      <c r="E74" s="9">
        <f t="shared" si="38"/>
        <v>62</v>
      </c>
      <c r="F74" s="9">
        <f t="shared" si="38"/>
        <v>49</v>
      </c>
      <c r="G74" s="9">
        <f t="shared" si="38"/>
        <v>63</v>
      </c>
      <c r="H74" s="9">
        <f t="shared" si="38"/>
        <v>36</v>
      </c>
      <c r="I74" s="9">
        <f t="shared" si="38"/>
        <v>49</v>
      </c>
      <c r="J74" s="9">
        <f t="shared" si="38"/>
        <v>56</v>
      </c>
      <c r="K74" s="9">
        <f t="shared" si="38"/>
        <v>39</v>
      </c>
      <c r="L74" s="9">
        <f t="shared" si="38"/>
        <v>39</v>
      </c>
      <c r="M74" s="9">
        <f t="shared" si="38"/>
        <v>56</v>
      </c>
      <c r="N74" s="9">
        <f t="shared" si="38"/>
        <v>70</v>
      </c>
      <c r="O74" s="9">
        <f t="shared" si="38"/>
        <v>41</v>
      </c>
      <c r="P74" s="9">
        <f t="shared" si="38"/>
        <v>47</v>
      </c>
      <c r="Q74" s="9">
        <f t="shared" si="38"/>
        <v>96</v>
      </c>
      <c r="R74" s="9">
        <f t="shared" si="38"/>
        <v>77</v>
      </c>
      <c r="S74" s="9">
        <f t="shared" si="38"/>
        <v>52</v>
      </c>
      <c r="T74" s="9">
        <f t="shared" si="38"/>
        <v>62</v>
      </c>
      <c r="U74" s="9">
        <f t="shared" si="38"/>
        <v>62</v>
      </c>
      <c r="V74" s="9">
        <f t="shared" ref="V74:AJ74" si="39">V73-U73</f>
        <v>31</v>
      </c>
      <c r="W74" s="9">
        <f t="shared" si="39"/>
        <v>64</v>
      </c>
      <c r="X74" s="9">
        <f t="shared" si="39"/>
        <v>72</v>
      </c>
      <c r="Y74" s="9">
        <f t="shared" si="39"/>
        <v>78</v>
      </c>
      <c r="Z74" s="9">
        <f t="shared" si="39"/>
        <v>81</v>
      </c>
      <c r="AA74" s="9">
        <f t="shared" si="39"/>
        <v>130</v>
      </c>
      <c r="AB74" s="9">
        <f t="shared" si="39"/>
        <v>28</v>
      </c>
      <c r="AC74" s="9">
        <f t="shared" si="39"/>
        <v>80</v>
      </c>
      <c r="AD74" s="9">
        <f t="shared" si="39"/>
        <v>70</v>
      </c>
      <c r="AE74" s="9">
        <f t="shared" si="39"/>
        <v>100</v>
      </c>
      <c r="AF74" s="9">
        <f t="shared" si="39"/>
        <v>27</v>
      </c>
      <c r="AG74" s="9">
        <f t="shared" si="39"/>
        <v>273</v>
      </c>
      <c r="AH74" s="9">
        <f t="shared" si="39"/>
        <v>566</v>
      </c>
      <c r="AI74" s="9">
        <f t="shared" si="39"/>
        <v>1334</v>
      </c>
      <c r="AJ74" s="9">
        <f t="shared" si="39"/>
        <v>500</v>
      </c>
    </row>
    <row r="75" spans="1:36" x14ac:dyDescent="0.25">
      <c r="A75" s="8" t="s">
        <v>42</v>
      </c>
      <c r="B75" s="5"/>
      <c r="C75" s="33">
        <f>C73/B73</f>
        <v>1.0079365079365079</v>
      </c>
      <c r="D75" s="34">
        <f t="shared" ref="D75:U75" si="40">D73/C73</f>
        <v>1.0761154855643045</v>
      </c>
      <c r="E75" s="33">
        <f t="shared" si="40"/>
        <v>1.1512195121951219</v>
      </c>
      <c r="F75" s="33">
        <f t="shared" si="40"/>
        <v>1.103813559322034</v>
      </c>
      <c r="G75" s="33">
        <f t="shared" si="40"/>
        <v>1.1209213051823417</v>
      </c>
      <c r="H75" s="33">
        <f t="shared" si="40"/>
        <v>1.0616438356164384</v>
      </c>
      <c r="I75" s="33">
        <f t="shared" si="40"/>
        <v>1.0790322580645162</v>
      </c>
      <c r="J75" s="33">
        <f t="shared" si="40"/>
        <v>1.0837070254110612</v>
      </c>
      <c r="K75" s="33">
        <f t="shared" si="40"/>
        <v>1.0537931034482759</v>
      </c>
      <c r="L75" s="33">
        <f t="shared" si="40"/>
        <v>1.0510471204188481</v>
      </c>
      <c r="M75" s="33">
        <f t="shared" si="40"/>
        <v>1.0697384806973849</v>
      </c>
      <c r="N75" s="33">
        <f t="shared" si="40"/>
        <v>1.0814901047729919</v>
      </c>
      <c r="O75" s="33">
        <f t="shared" si="40"/>
        <v>1.0441334768568353</v>
      </c>
      <c r="P75" s="33">
        <f t="shared" si="40"/>
        <v>1.0484536082474227</v>
      </c>
      <c r="Q75" s="33">
        <f t="shared" si="40"/>
        <v>1.0943952802359882</v>
      </c>
      <c r="R75" s="33">
        <f t="shared" si="40"/>
        <v>1.0691823899371069</v>
      </c>
      <c r="S75" s="33">
        <f t="shared" si="40"/>
        <v>1.0436974789915967</v>
      </c>
      <c r="T75" s="33">
        <f t="shared" si="40"/>
        <v>1.0499194847020934</v>
      </c>
      <c r="U75" s="33">
        <f t="shared" si="40"/>
        <v>1.0475460122699387</v>
      </c>
      <c r="V75" s="33">
        <f t="shared" ref="V75:AJ75" si="41">V73/U73</f>
        <v>1.0226939970717424</v>
      </c>
      <c r="W75" s="33">
        <f t="shared" si="41"/>
        <v>1.0458124552612742</v>
      </c>
      <c r="X75" s="33">
        <f t="shared" si="41"/>
        <v>1.0492813141683779</v>
      </c>
      <c r="Y75" s="33">
        <f t="shared" si="41"/>
        <v>1.0508806262230921</v>
      </c>
      <c r="Z75" s="33">
        <f t="shared" si="41"/>
        <v>1.0502793296089385</v>
      </c>
      <c r="AA75" s="33">
        <f t="shared" si="41"/>
        <v>1.0768321513002364</v>
      </c>
      <c r="AB75" s="33">
        <f t="shared" si="41"/>
        <v>1.0153677277716795</v>
      </c>
      <c r="AC75" s="33">
        <f t="shared" si="41"/>
        <v>1.0432432432432432</v>
      </c>
      <c r="AD75" s="33">
        <f t="shared" si="41"/>
        <v>1.0362694300518134</v>
      </c>
      <c r="AE75" s="33">
        <f t="shared" si="41"/>
        <v>1.05</v>
      </c>
      <c r="AF75" s="33">
        <f t="shared" si="41"/>
        <v>1.0128571428571429</v>
      </c>
      <c r="AG75" s="33">
        <f t="shared" si="41"/>
        <v>1.1283497884344147</v>
      </c>
      <c r="AH75" s="33">
        <f t="shared" si="41"/>
        <v>1.2358333333333333</v>
      </c>
      <c r="AI75" s="33">
        <f t="shared" si="41"/>
        <v>1.4497639919082941</v>
      </c>
      <c r="AJ75" s="33">
        <f t="shared" si="41"/>
        <v>1.1162790697674418</v>
      </c>
    </row>
    <row r="76" spans="1:36" x14ac:dyDescent="0.25">
      <c r="A76" s="13" t="s">
        <v>43</v>
      </c>
      <c r="B76" s="14"/>
      <c r="C76" s="39"/>
      <c r="D76" s="40">
        <f>D73/378</f>
        <v>1.0846560846560847</v>
      </c>
      <c r="E76" s="40">
        <f t="shared" ref="E76:T76" si="42">E73/378</f>
        <v>1.2486772486772486</v>
      </c>
      <c r="F76" s="40">
        <f t="shared" si="42"/>
        <v>1.3783068783068784</v>
      </c>
      <c r="G76" s="40">
        <f t="shared" si="42"/>
        <v>1.5449735449735449</v>
      </c>
      <c r="H76" s="40">
        <f t="shared" si="42"/>
        <v>1.6402116402116402</v>
      </c>
      <c r="I76" s="40">
        <f t="shared" si="42"/>
        <v>1.7698412698412698</v>
      </c>
      <c r="J76" s="40">
        <f t="shared" si="42"/>
        <v>1.9179894179894179</v>
      </c>
      <c r="K76" s="40">
        <f t="shared" si="42"/>
        <v>2.0211640211640214</v>
      </c>
      <c r="L76" s="40">
        <f t="shared" si="42"/>
        <v>2.1243386243386242</v>
      </c>
      <c r="M76" s="40">
        <f t="shared" si="42"/>
        <v>2.2724867724867726</v>
      </c>
      <c r="N76" s="40">
        <f t="shared" si="42"/>
        <v>2.4576719576719577</v>
      </c>
      <c r="O76" s="40">
        <f t="shared" si="42"/>
        <v>2.5661375661375661</v>
      </c>
      <c r="P76" s="40">
        <f t="shared" si="42"/>
        <v>2.6904761904761907</v>
      </c>
      <c r="Q76" s="40">
        <f t="shared" si="42"/>
        <v>2.9444444444444446</v>
      </c>
      <c r="R76" s="40">
        <f t="shared" si="42"/>
        <v>3.1481481481481484</v>
      </c>
      <c r="S76" s="40">
        <f t="shared" si="42"/>
        <v>3.2857142857142856</v>
      </c>
      <c r="T76" s="40">
        <f t="shared" si="42"/>
        <v>3.4497354497354498</v>
      </c>
      <c r="U76" s="40">
        <f>U73/378</f>
        <v>3.6137566137566139</v>
      </c>
      <c r="V76" s="40">
        <f t="shared" ref="V76:AE76" si="43">V73/378</f>
        <v>3.6957671957671958</v>
      </c>
      <c r="W76" s="40">
        <f t="shared" si="43"/>
        <v>3.8650793650793651</v>
      </c>
      <c r="X76" s="40">
        <f t="shared" si="43"/>
        <v>4.0555555555555554</v>
      </c>
      <c r="Y76" s="40">
        <f t="shared" si="43"/>
        <v>4.2619047619047619</v>
      </c>
      <c r="Z76" s="40">
        <f t="shared" si="43"/>
        <v>4.4761904761904763</v>
      </c>
      <c r="AA76" s="40">
        <f t="shared" si="43"/>
        <v>4.8201058201058204</v>
      </c>
      <c r="AB76" s="40">
        <f t="shared" si="43"/>
        <v>4.894179894179894</v>
      </c>
      <c r="AC76" s="40">
        <f t="shared" si="43"/>
        <v>5.105820105820106</v>
      </c>
      <c r="AD76" s="40">
        <f t="shared" si="43"/>
        <v>5.2910052910052912</v>
      </c>
      <c r="AE76" s="40">
        <f t="shared" si="43"/>
        <v>5.5555555555555554</v>
      </c>
      <c r="AF76" s="40">
        <f>AF73/378</f>
        <v>5.6269841269841274</v>
      </c>
      <c r="AG76" s="40">
        <f>AG73/370</f>
        <v>6.4864864864864868</v>
      </c>
      <c r="AH76" s="40">
        <f>AH73/370</f>
        <v>8.0162162162162165</v>
      </c>
      <c r="AI76" s="40">
        <f>AI73/370</f>
        <v>11.621621621621621</v>
      </c>
      <c r="AJ76" s="40">
        <f>AJ73/370</f>
        <v>12.972972972972974</v>
      </c>
    </row>
    <row r="78" spans="1:36" ht="15.75" x14ac:dyDescent="0.25">
      <c r="A78" s="41" t="s">
        <v>27</v>
      </c>
      <c r="B78" s="22" t="s">
        <v>29</v>
      </c>
      <c r="C78" s="22" t="s">
        <v>25</v>
      </c>
      <c r="D78" s="22" t="s">
        <v>26</v>
      </c>
      <c r="E78" s="16" t="s">
        <v>10</v>
      </c>
      <c r="F78" s="14" t="s">
        <v>11</v>
      </c>
      <c r="G78" s="16" t="s">
        <v>12</v>
      </c>
      <c r="H78" s="14" t="s">
        <v>13</v>
      </c>
      <c r="I78" s="16" t="s">
        <v>14</v>
      </c>
      <c r="J78" s="14" t="s">
        <v>15</v>
      </c>
      <c r="K78" s="16" t="s">
        <v>16</v>
      </c>
      <c r="L78" s="30">
        <v>41689</v>
      </c>
      <c r="M78" s="31" t="s">
        <v>17</v>
      </c>
      <c r="N78" s="32" t="s">
        <v>18</v>
      </c>
      <c r="O78" s="16" t="s">
        <v>19</v>
      </c>
      <c r="P78" s="16" t="s">
        <v>20</v>
      </c>
      <c r="Q78" s="16" t="s">
        <v>21</v>
      </c>
      <c r="R78" s="16" t="s">
        <v>22</v>
      </c>
      <c r="S78" s="16" t="s">
        <v>23</v>
      </c>
      <c r="T78" s="16" t="s">
        <v>24</v>
      </c>
      <c r="U78" s="23">
        <v>41698</v>
      </c>
      <c r="V78" s="62" t="s">
        <v>46</v>
      </c>
      <c r="W78" s="62" t="s">
        <v>47</v>
      </c>
      <c r="X78" s="62" t="s">
        <v>48</v>
      </c>
      <c r="Y78" s="63">
        <v>41702</v>
      </c>
      <c r="Z78" s="62" t="s">
        <v>49</v>
      </c>
      <c r="AA78" s="62" t="s">
        <v>50</v>
      </c>
      <c r="AB78" s="62" t="s">
        <v>51</v>
      </c>
      <c r="AC78" s="62" t="s">
        <v>52</v>
      </c>
      <c r="AD78" s="62" t="s">
        <v>53</v>
      </c>
      <c r="AE78" s="62" t="s">
        <v>54</v>
      </c>
      <c r="AF78" s="62" t="s">
        <v>55</v>
      </c>
      <c r="AG78" s="62" t="s">
        <v>57</v>
      </c>
      <c r="AH78" s="62" t="s">
        <v>58</v>
      </c>
      <c r="AI78" s="62" t="s">
        <v>59</v>
      </c>
      <c r="AJ78" s="62" t="s">
        <v>60</v>
      </c>
    </row>
    <row r="79" spans="1:36" x14ac:dyDescent="0.25">
      <c r="A79" s="7" t="s">
        <v>40</v>
      </c>
      <c r="B79" s="9">
        <v>375</v>
      </c>
      <c r="C79" s="9">
        <v>359</v>
      </c>
      <c r="D79" s="9">
        <v>386</v>
      </c>
      <c r="E79" s="9">
        <v>416</v>
      </c>
      <c r="F79" s="19">
        <v>448</v>
      </c>
      <c r="G79" s="2">
        <f>Q11</f>
        <v>461</v>
      </c>
      <c r="H79" s="2">
        <f t="shared" ref="H79:U79" si="44">R11</f>
        <v>511</v>
      </c>
      <c r="I79" s="2">
        <f t="shared" si="44"/>
        <v>546</v>
      </c>
      <c r="J79" s="2">
        <f t="shared" si="44"/>
        <v>594</v>
      </c>
      <c r="K79" s="2">
        <f t="shared" si="44"/>
        <v>634</v>
      </c>
      <c r="L79" s="2">
        <f t="shared" si="44"/>
        <v>669</v>
      </c>
      <c r="M79" s="2">
        <f t="shared" si="44"/>
        <v>723</v>
      </c>
      <c r="N79" s="2">
        <f t="shared" si="44"/>
        <v>750</v>
      </c>
      <c r="O79" s="2">
        <f t="shared" si="44"/>
        <v>783</v>
      </c>
      <c r="P79" s="2">
        <f t="shared" si="44"/>
        <v>818</v>
      </c>
      <c r="Q79" s="2">
        <f t="shared" si="44"/>
        <v>899</v>
      </c>
      <c r="R79" s="2">
        <f t="shared" si="44"/>
        <v>930</v>
      </c>
      <c r="S79" s="2">
        <f t="shared" si="44"/>
        <v>984</v>
      </c>
      <c r="T79" s="2">
        <f t="shared" si="44"/>
        <v>988</v>
      </c>
      <c r="U79" s="2">
        <f t="shared" si="44"/>
        <v>1015</v>
      </c>
      <c r="V79" s="2">
        <f t="shared" ref="V79:AF79" si="45">AF11</f>
        <v>1070</v>
      </c>
      <c r="W79" s="2">
        <f t="shared" si="45"/>
        <v>1130</v>
      </c>
      <c r="X79" s="2">
        <f t="shared" si="45"/>
        <v>1160</v>
      </c>
      <c r="Y79" s="2">
        <f t="shared" si="45"/>
        <v>1190</v>
      </c>
      <c r="Z79" s="2">
        <f t="shared" si="45"/>
        <v>1209</v>
      </c>
      <c r="AA79" s="2">
        <f t="shared" si="45"/>
        <v>1260</v>
      </c>
      <c r="AB79" s="2">
        <f t="shared" si="45"/>
        <v>1326</v>
      </c>
      <c r="AC79" s="2">
        <f t="shared" si="45"/>
        <v>1412</v>
      </c>
      <c r="AD79" s="2">
        <f t="shared" si="45"/>
        <v>1413</v>
      </c>
      <c r="AE79" s="2">
        <f t="shared" si="45"/>
        <v>1493</v>
      </c>
      <c r="AF79" s="2">
        <f t="shared" si="45"/>
        <v>1537</v>
      </c>
      <c r="AG79" s="20">
        <v>1793</v>
      </c>
      <c r="AH79" s="19">
        <v>2090</v>
      </c>
      <c r="AI79" s="19">
        <v>2900</v>
      </c>
      <c r="AJ79" s="19">
        <v>3400</v>
      </c>
    </row>
    <row r="80" spans="1:36" x14ac:dyDescent="0.25">
      <c r="A80" s="9" t="s">
        <v>41</v>
      </c>
      <c r="B80" s="11"/>
      <c r="C80" s="9">
        <f t="shared" ref="C80:U80" si="46">C79-B79</f>
        <v>-16</v>
      </c>
      <c r="D80" s="11">
        <f t="shared" si="46"/>
        <v>27</v>
      </c>
      <c r="E80" s="9">
        <f t="shared" si="46"/>
        <v>30</v>
      </c>
      <c r="F80" s="9">
        <f t="shared" si="46"/>
        <v>32</v>
      </c>
      <c r="G80" s="9">
        <f t="shared" si="46"/>
        <v>13</v>
      </c>
      <c r="H80" s="9">
        <f t="shared" si="46"/>
        <v>50</v>
      </c>
      <c r="I80" s="9">
        <f t="shared" si="46"/>
        <v>35</v>
      </c>
      <c r="J80" s="9">
        <f t="shared" si="46"/>
        <v>48</v>
      </c>
      <c r="K80" s="9">
        <f t="shared" si="46"/>
        <v>40</v>
      </c>
      <c r="L80" s="9">
        <f t="shared" si="46"/>
        <v>35</v>
      </c>
      <c r="M80" s="9">
        <f t="shared" si="46"/>
        <v>54</v>
      </c>
      <c r="N80" s="9">
        <f t="shared" si="46"/>
        <v>27</v>
      </c>
      <c r="O80" s="9">
        <f t="shared" si="46"/>
        <v>33</v>
      </c>
      <c r="P80" s="9">
        <f t="shared" si="46"/>
        <v>35</v>
      </c>
      <c r="Q80" s="9">
        <f t="shared" si="46"/>
        <v>81</v>
      </c>
      <c r="R80" s="9">
        <f t="shared" si="46"/>
        <v>31</v>
      </c>
      <c r="S80" s="9">
        <f t="shared" si="46"/>
        <v>54</v>
      </c>
      <c r="T80" s="9">
        <f t="shared" si="46"/>
        <v>4</v>
      </c>
      <c r="U80" s="9">
        <f t="shared" si="46"/>
        <v>27</v>
      </c>
      <c r="V80" s="9">
        <f t="shared" ref="V80:AJ80" si="47">V79-U79</f>
        <v>55</v>
      </c>
      <c r="W80" s="9">
        <f t="shared" si="47"/>
        <v>60</v>
      </c>
      <c r="X80" s="9">
        <f t="shared" si="47"/>
        <v>30</v>
      </c>
      <c r="Y80" s="9">
        <f t="shared" si="47"/>
        <v>30</v>
      </c>
      <c r="Z80" s="9">
        <f t="shared" si="47"/>
        <v>19</v>
      </c>
      <c r="AA80" s="9">
        <f t="shared" si="47"/>
        <v>51</v>
      </c>
      <c r="AB80" s="9">
        <f t="shared" si="47"/>
        <v>66</v>
      </c>
      <c r="AC80" s="9">
        <f t="shared" si="47"/>
        <v>86</v>
      </c>
      <c r="AD80" s="9">
        <f t="shared" si="47"/>
        <v>1</v>
      </c>
      <c r="AE80" s="9">
        <f t="shared" si="47"/>
        <v>80</v>
      </c>
      <c r="AF80" s="9">
        <f t="shared" si="47"/>
        <v>44</v>
      </c>
      <c r="AG80" s="9">
        <f t="shared" si="47"/>
        <v>256</v>
      </c>
      <c r="AH80" s="9">
        <f t="shared" si="47"/>
        <v>297</v>
      </c>
      <c r="AI80" s="9">
        <f t="shared" si="47"/>
        <v>810</v>
      </c>
      <c r="AJ80" s="9">
        <f t="shared" si="47"/>
        <v>500</v>
      </c>
    </row>
    <row r="81" spans="1:36" x14ac:dyDescent="0.25">
      <c r="A81" s="8" t="s">
        <v>42</v>
      </c>
      <c r="B81" s="5"/>
      <c r="C81" s="33">
        <f>C79/B79</f>
        <v>0.95733333333333337</v>
      </c>
      <c r="D81" s="34">
        <f t="shared" ref="D81:U81" si="48">D79/C79</f>
        <v>1.075208913649025</v>
      </c>
      <c r="E81" s="33">
        <f t="shared" si="48"/>
        <v>1.0777202072538861</v>
      </c>
      <c r="F81" s="33">
        <f t="shared" si="48"/>
        <v>1.0769230769230769</v>
      </c>
      <c r="G81" s="33">
        <f t="shared" si="48"/>
        <v>1.0290178571428572</v>
      </c>
      <c r="H81" s="33">
        <f t="shared" si="48"/>
        <v>1.1084598698481563</v>
      </c>
      <c r="I81" s="33">
        <f t="shared" si="48"/>
        <v>1.0684931506849316</v>
      </c>
      <c r="J81" s="33">
        <f t="shared" si="48"/>
        <v>1.0879120879120878</v>
      </c>
      <c r="K81" s="33">
        <f t="shared" si="48"/>
        <v>1.0673400673400673</v>
      </c>
      <c r="L81" s="33">
        <f t="shared" si="48"/>
        <v>1.0552050473186121</v>
      </c>
      <c r="M81" s="33">
        <f t="shared" si="48"/>
        <v>1.0807174887892377</v>
      </c>
      <c r="N81" s="33">
        <f t="shared" si="48"/>
        <v>1.0373443983402491</v>
      </c>
      <c r="O81" s="33">
        <f t="shared" si="48"/>
        <v>1.044</v>
      </c>
      <c r="P81" s="33">
        <f t="shared" si="48"/>
        <v>1.0446998722860792</v>
      </c>
      <c r="Q81" s="33">
        <f t="shared" si="48"/>
        <v>1.0990220048899755</v>
      </c>
      <c r="R81" s="33">
        <f t="shared" si="48"/>
        <v>1.0344827586206897</v>
      </c>
      <c r="S81" s="33">
        <f t="shared" si="48"/>
        <v>1.0580645161290323</v>
      </c>
      <c r="T81" s="33">
        <f t="shared" si="48"/>
        <v>1.0040650406504066</v>
      </c>
      <c r="U81" s="33">
        <f t="shared" si="48"/>
        <v>1.0273279352226721</v>
      </c>
      <c r="V81" s="33">
        <f t="shared" ref="V81:AJ81" si="49">V79/U79</f>
        <v>1.0541871921182266</v>
      </c>
      <c r="W81" s="33">
        <f t="shared" si="49"/>
        <v>1.0560747663551402</v>
      </c>
      <c r="X81" s="33">
        <f t="shared" si="49"/>
        <v>1.0265486725663717</v>
      </c>
      <c r="Y81" s="33">
        <f t="shared" si="49"/>
        <v>1.0258620689655173</v>
      </c>
      <c r="Z81" s="33">
        <f t="shared" si="49"/>
        <v>1.0159663865546218</v>
      </c>
      <c r="AA81" s="33">
        <f t="shared" si="49"/>
        <v>1.0421836228287842</v>
      </c>
      <c r="AB81" s="33">
        <f t="shared" si="49"/>
        <v>1.0523809523809524</v>
      </c>
      <c r="AC81" s="33">
        <f t="shared" si="49"/>
        <v>1.0648567119155354</v>
      </c>
      <c r="AD81" s="33">
        <f t="shared" si="49"/>
        <v>1.0007082152974505</v>
      </c>
      <c r="AE81" s="33">
        <f t="shared" si="49"/>
        <v>1.0566171266808209</v>
      </c>
      <c r="AF81" s="33">
        <f t="shared" si="49"/>
        <v>1.0294708640321499</v>
      </c>
      <c r="AG81" s="33">
        <f t="shared" si="49"/>
        <v>1.1665582303188029</v>
      </c>
      <c r="AH81" s="33">
        <f t="shared" si="49"/>
        <v>1.165644171779141</v>
      </c>
      <c r="AI81" s="33">
        <f t="shared" si="49"/>
        <v>1.3875598086124401</v>
      </c>
      <c r="AJ81" s="33">
        <f t="shared" si="49"/>
        <v>1.1724137931034482</v>
      </c>
    </row>
    <row r="82" spans="1:36" x14ac:dyDescent="0.25">
      <c r="A82" s="13" t="s">
        <v>43</v>
      </c>
      <c r="B82" s="14"/>
      <c r="C82" s="39"/>
      <c r="D82" s="40">
        <f>D79/375</f>
        <v>1.0293333333333334</v>
      </c>
      <c r="E82" s="40">
        <f t="shared" ref="E82:AE82" si="50">E79/375</f>
        <v>1.1093333333333333</v>
      </c>
      <c r="F82" s="40">
        <f t="shared" si="50"/>
        <v>1.1946666666666668</v>
      </c>
      <c r="G82" s="40">
        <f t="shared" si="50"/>
        <v>1.2293333333333334</v>
      </c>
      <c r="H82" s="40">
        <f t="shared" si="50"/>
        <v>1.3626666666666667</v>
      </c>
      <c r="I82" s="40">
        <f t="shared" si="50"/>
        <v>1.456</v>
      </c>
      <c r="J82" s="40">
        <f t="shared" si="50"/>
        <v>1.5840000000000001</v>
      </c>
      <c r="K82" s="40">
        <f t="shared" si="50"/>
        <v>1.6906666666666668</v>
      </c>
      <c r="L82" s="40">
        <f t="shared" si="50"/>
        <v>1.784</v>
      </c>
      <c r="M82" s="40">
        <f t="shared" si="50"/>
        <v>1.9279999999999999</v>
      </c>
      <c r="N82" s="40">
        <f t="shared" si="50"/>
        <v>2</v>
      </c>
      <c r="O82" s="40">
        <f t="shared" si="50"/>
        <v>2.0880000000000001</v>
      </c>
      <c r="P82" s="40">
        <f t="shared" si="50"/>
        <v>2.1813333333333333</v>
      </c>
      <c r="Q82" s="40">
        <f t="shared" si="50"/>
        <v>2.3973333333333335</v>
      </c>
      <c r="R82" s="40">
        <f t="shared" si="50"/>
        <v>2.48</v>
      </c>
      <c r="S82" s="40">
        <f t="shared" si="50"/>
        <v>2.6240000000000001</v>
      </c>
      <c r="T82" s="40">
        <f t="shared" si="50"/>
        <v>2.6346666666666665</v>
      </c>
      <c r="U82" s="40">
        <f t="shared" si="50"/>
        <v>2.7066666666666666</v>
      </c>
      <c r="V82" s="40">
        <f t="shared" si="50"/>
        <v>2.8533333333333335</v>
      </c>
      <c r="W82" s="40">
        <f t="shared" si="50"/>
        <v>3.0133333333333332</v>
      </c>
      <c r="X82" s="40">
        <f t="shared" si="50"/>
        <v>3.0933333333333333</v>
      </c>
      <c r="Y82" s="40">
        <f t="shared" si="50"/>
        <v>3.1733333333333333</v>
      </c>
      <c r="Z82" s="40">
        <f t="shared" si="50"/>
        <v>3.2240000000000002</v>
      </c>
      <c r="AA82" s="40">
        <f t="shared" si="50"/>
        <v>3.36</v>
      </c>
      <c r="AB82" s="40">
        <f t="shared" si="50"/>
        <v>3.536</v>
      </c>
      <c r="AC82" s="40">
        <f t="shared" si="50"/>
        <v>3.7653333333333334</v>
      </c>
      <c r="AD82" s="40">
        <f t="shared" si="50"/>
        <v>3.7679999999999998</v>
      </c>
      <c r="AE82" s="40">
        <f t="shared" si="50"/>
        <v>3.9813333333333332</v>
      </c>
      <c r="AF82" s="40">
        <f>AF79/375</f>
        <v>4.0986666666666665</v>
      </c>
      <c r="AG82" s="40">
        <f>AG79/370</f>
        <v>4.845945945945946</v>
      </c>
      <c r="AH82" s="40">
        <f>AH79/370</f>
        <v>5.6486486486486482</v>
      </c>
      <c r="AI82" s="40">
        <f>AI79/370</f>
        <v>7.8378378378378377</v>
      </c>
      <c r="AJ82" s="40">
        <f>AJ79/370</f>
        <v>9.1891891891891895</v>
      </c>
    </row>
    <row r="84" spans="1:36" ht="15.75" x14ac:dyDescent="0.25">
      <c r="A84" s="42" t="s">
        <v>35</v>
      </c>
      <c r="B84" s="22" t="s">
        <v>29</v>
      </c>
      <c r="C84" s="36" t="s">
        <v>25</v>
      </c>
      <c r="D84" s="22" t="s">
        <v>26</v>
      </c>
      <c r="E84" s="14" t="s">
        <v>10</v>
      </c>
      <c r="F84" s="16" t="s">
        <v>11</v>
      </c>
      <c r="G84" s="15" t="s">
        <v>12</v>
      </c>
      <c r="H84" s="14" t="s">
        <v>13</v>
      </c>
      <c r="I84" s="16" t="s">
        <v>14</v>
      </c>
      <c r="J84" s="14" t="s">
        <v>15</v>
      </c>
      <c r="K84" s="16" t="s">
        <v>16</v>
      </c>
      <c r="L84" s="30">
        <v>41689</v>
      </c>
      <c r="M84" s="31" t="s">
        <v>17</v>
      </c>
      <c r="N84" s="32" t="s">
        <v>18</v>
      </c>
      <c r="O84" s="16" t="s">
        <v>19</v>
      </c>
      <c r="P84" s="16" t="s">
        <v>20</v>
      </c>
      <c r="Q84" s="16" t="s">
        <v>21</v>
      </c>
      <c r="R84" s="16" t="s">
        <v>22</v>
      </c>
      <c r="S84" s="16" t="s">
        <v>23</v>
      </c>
      <c r="T84" s="16" t="s">
        <v>24</v>
      </c>
      <c r="U84" s="23">
        <v>41698</v>
      </c>
      <c r="V84" s="62" t="s">
        <v>46</v>
      </c>
      <c r="W84" s="62" t="s">
        <v>47</v>
      </c>
      <c r="X84" s="62" t="s">
        <v>48</v>
      </c>
      <c r="Y84" s="63">
        <v>41702</v>
      </c>
      <c r="Z84" s="62" t="s">
        <v>49</v>
      </c>
      <c r="AA84" s="62" t="s">
        <v>50</v>
      </c>
      <c r="AB84" s="62" t="s">
        <v>51</v>
      </c>
      <c r="AC84" s="62" t="s">
        <v>52</v>
      </c>
      <c r="AD84" s="62" t="s">
        <v>53</v>
      </c>
      <c r="AE84" s="62" t="s">
        <v>54</v>
      </c>
      <c r="AF84" s="62" t="s">
        <v>55</v>
      </c>
      <c r="AG84" s="62" t="s">
        <v>57</v>
      </c>
      <c r="AH84" s="62" t="s">
        <v>58</v>
      </c>
      <c r="AI84" s="62" t="s">
        <v>59</v>
      </c>
      <c r="AJ84" s="62" t="s">
        <v>60</v>
      </c>
    </row>
    <row r="85" spans="1:36" x14ac:dyDescent="0.25">
      <c r="A85" s="1" t="s">
        <v>40</v>
      </c>
      <c r="B85" s="9">
        <v>404</v>
      </c>
      <c r="C85" s="11">
        <v>418</v>
      </c>
      <c r="D85" s="9">
        <v>439</v>
      </c>
      <c r="E85" s="11">
        <v>467</v>
      </c>
      <c r="F85" s="9">
        <v>516</v>
      </c>
      <c r="G85" s="2">
        <f>Q12</f>
        <v>546</v>
      </c>
      <c r="H85" s="2">
        <f t="shared" ref="H85:U85" si="51">R12</f>
        <v>581</v>
      </c>
      <c r="I85" s="2">
        <f t="shared" si="51"/>
        <v>618</v>
      </c>
      <c r="J85" s="2">
        <f t="shared" si="51"/>
        <v>662</v>
      </c>
      <c r="K85" s="2">
        <f t="shared" si="51"/>
        <v>702</v>
      </c>
      <c r="L85" s="2">
        <f t="shared" si="51"/>
        <v>747</v>
      </c>
      <c r="M85" s="2">
        <f t="shared" si="51"/>
        <v>773</v>
      </c>
      <c r="N85" s="2">
        <f t="shared" si="51"/>
        <v>825</v>
      </c>
      <c r="O85" s="2">
        <f t="shared" si="51"/>
        <v>874</v>
      </c>
      <c r="P85" s="2">
        <f t="shared" si="51"/>
        <v>921</v>
      </c>
      <c r="Q85" s="2">
        <f t="shared" si="51"/>
        <v>926</v>
      </c>
      <c r="R85" s="2">
        <f t="shared" si="51"/>
        <v>945</v>
      </c>
      <c r="S85" s="2">
        <f t="shared" si="51"/>
        <v>982</v>
      </c>
      <c r="T85" s="2">
        <f t="shared" si="51"/>
        <v>1031</v>
      </c>
      <c r="U85" s="2">
        <f t="shared" si="51"/>
        <v>1085</v>
      </c>
      <c r="V85" s="2">
        <f t="shared" ref="V85:AF85" si="52">AF12</f>
        <v>1116</v>
      </c>
      <c r="W85" s="2">
        <f t="shared" si="52"/>
        <v>1153</v>
      </c>
      <c r="X85" s="2">
        <f t="shared" si="52"/>
        <v>1210</v>
      </c>
      <c r="Y85" s="2">
        <f t="shared" si="52"/>
        <v>1290</v>
      </c>
      <c r="Z85" s="2">
        <f t="shared" si="52"/>
        <v>1315</v>
      </c>
      <c r="AA85" s="2">
        <f t="shared" si="52"/>
        <v>1390</v>
      </c>
      <c r="AB85" s="2">
        <f t="shared" si="52"/>
        <v>1471</v>
      </c>
      <c r="AC85" s="2">
        <f t="shared" si="52"/>
        <v>1540</v>
      </c>
      <c r="AD85" s="2">
        <f t="shared" si="52"/>
        <v>1560</v>
      </c>
      <c r="AE85" s="2">
        <f t="shared" si="52"/>
        <v>1672</v>
      </c>
      <c r="AF85" s="2">
        <f t="shared" si="52"/>
        <v>1750</v>
      </c>
      <c r="AG85" s="66">
        <v>2000</v>
      </c>
      <c r="AH85" s="25">
        <v>2470</v>
      </c>
      <c r="AI85" s="66">
        <v>3200</v>
      </c>
      <c r="AJ85" s="66">
        <v>3800</v>
      </c>
    </row>
    <row r="86" spans="1:36" x14ac:dyDescent="0.25">
      <c r="A86" s="10" t="s">
        <v>41</v>
      </c>
      <c r="B86" s="9"/>
      <c r="C86" s="11">
        <f t="shared" ref="C86:U86" si="53">C85-B85</f>
        <v>14</v>
      </c>
      <c r="D86" s="9">
        <f t="shared" si="53"/>
        <v>21</v>
      </c>
      <c r="E86" s="11">
        <f t="shared" si="53"/>
        <v>28</v>
      </c>
      <c r="F86" s="9">
        <f t="shared" si="53"/>
        <v>49</v>
      </c>
      <c r="G86" s="27">
        <f t="shared" si="53"/>
        <v>30</v>
      </c>
      <c r="H86" s="9">
        <f t="shared" si="53"/>
        <v>35</v>
      </c>
      <c r="I86" s="9">
        <f t="shared" si="53"/>
        <v>37</v>
      </c>
      <c r="J86" s="9">
        <f t="shared" si="53"/>
        <v>44</v>
      </c>
      <c r="K86" s="9">
        <f t="shared" si="53"/>
        <v>40</v>
      </c>
      <c r="L86" s="9">
        <f t="shared" si="53"/>
        <v>45</v>
      </c>
      <c r="M86" s="9">
        <f t="shared" si="53"/>
        <v>26</v>
      </c>
      <c r="N86" s="9">
        <f t="shared" si="53"/>
        <v>52</v>
      </c>
      <c r="O86" s="9">
        <f t="shared" si="53"/>
        <v>49</v>
      </c>
      <c r="P86" s="9">
        <f t="shared" si="53"/>
        <v>47</v>
      </c>
      <c r="Q86" s="9">
        <f t="shared" si="53"/>
        <v>5</v>
      </c>
      <c r="R86" s="9">
        <f t="shared" si="53"/>
        <v>19</v>
      </c>
      <c r="S86" s="9">
        <f t="shared" si="53"/>
        <v>37</v>
      </c>
      <c r="T86" s="9">
        <f t="shared" si="53"/>
        <v>49</v>
      </c>
      <c r="U86" s="9">
        <f t="shared" si="53"/>
        <v>54</v>
      </c>
      <c r="V86" s="9">
        <f t="shared" ref="V86:AJ86" si="54">V85-U85</f>
        <v>31</v>
      </c>
      <c r="W86" s="9">
        <f t="shared" si="54"/>
        <v>37</v>
      </c>
      <c r="X86" s="9">
        <f t="shared" si="54"/>
        <v>57</v>
      </c>
      <c r="Y86" s="9">
        <f t="shared" si="54"/>
        <v>80</v>
      </c>
      <c r="Z86" s="9">
        <f t="shared" si="54"/>
        <v>25</v>
      </c>
      <c r="AA86" s="9">
        <f t="shared" si="54"/>
        <v>75</v>
      </c>
      <c r="AB86" s="9">
        <f t="shared" si="54"/>
        <v>81</v>
      </c>
      <c r="AC86" s="9">
        <f t="shared" si="54"/>
        <v>69</v>
      </c>
      <c r="AD86" s="9">
        <f t="shared" si="54"/>
        <v>20</v>
      </c>
      <c r="AE86" s="9">
        <f t="shared" si="54"/>
        <v>112</v>
      </c>
      <c r="AF86" s="10">
        <f t="shared" si="54"/>
        <v>78</v>
      </c>
      <c r="AG86" s="9">
        <f t="shared" si="54"/>
        <v>250</v>
      </c>
      <c r="AH86" s="11">
        <f t="shared" si="54"/>
        <v>470</v>
      </c>
      <c r="AI86" s="9">
        <f t="shared" si="54"/>
        <v>730</v>
      </c>
      <c r="AJ86" s="9">
        <f t="shared" si="54"/>
        <v>600</v>
      </c>
    </row>
    <row r="87" spans="1:36" x14ac:dyDescent="0.25">
      <c r="A87" s="4" t="s">
        <v>42</v>
      </c>
      <c r="B87" s="8"/>
      <c r="C87" s="34">
        <f>C85/B85</f>
        <v>1.0346534653465347</v>
      </c>
      <c r="D87" s="33">
        <f t="shared" ref="D87:U87" si="55">D85/C85</f>
        <v>1.0502392344497609</v>
      </c>
      <c r="E87" s="34">
        <f t="shared" si="55"/>
        <v>1.0637813211845102</v>
      </c>
      <c r="F87" s="33">
        <f t="shared" si="55"/>
        <v>1.1049250535331905</v>
      </c>
      <c r="G87" s="35">
        <f t="shared" si="55"/>
        <v>1.058139534883721</v>
      </c>
      <c r="H87" s="33">
        <f t="shared" si="55"/>
        <v>1.0641025641025641</v>
      </c>
      <c r="I87" s="33">
        <f t="shared" si="55"/>
        <v>1.0636833046471601</v>
      </c>
      <c r="J87" s="33">
        <f t="shared" si="55"/>
        <v>1.0711974110032363</v>
      </c>
      <c r="K87" s="33">
        <f t="shared" si="55"/>
        <v>1.0604229607250755</v>
      </c>
      <c r="L87" s="33">
        <f t="shared" si="55"/>
        <v>1.0641025641025641</v>
      </c>
      <c r="M87" s="33">
        <f t="shared" si="55"/>
        <v>1.034805890227577</v>
      </c>
      <c r="N87" s="33">
        <f t="shared" si="55"/>
        <v>1.0672703751617076</v>
      </c>
      <c r="O87" s="33">
        <f t="shared" si="55"/>
        <v>1.0593939393939393</v>
      </c>
      <c r="P87" s="33">
        <f t="shared" si="55"/>
        <v>1.0537757437070938</v>
      </c>
      <c r="Q87" s="33">
        <f t="shared" si="55"/>
        <v>1.00542888165038</v>
      </c>
      <c r="R87" s="33">
        <f t="shared" si="55"/>
        <v>1.0205183585313176</v>
      </c>
      <c r="S87" s="33">
        <f t="shared" si="55"/>
        <v>1.0391534391534392</v>
      </c>
      <c r="T87" s="33">
        <f t="shared" si="55"/>
        <v>1.0498981670061101</v>
      </c>
      <c r="U87" s="33">
        <f t="shared" si="55"/>
        <v>1.0523763336566441</v>
      </c>
      <c r="V87" s="33">
        <f t="shared" ref="V87:AJ87" si="56">V85/U85</f>
        <v>1.0285714285714285</v>
      </c>
      <c r="W87" s="33">
        <f t="shared" si="56"/>
        <v>1.0331541218637992</v>
      </c>
      <c r="X87" s="33">
        <f t="shared" si="56"/>
        <v>1.0494362532523851</v>
      </c>
      <c r="Y87" s="33">
        <f t="shared" si="56"/>
        <v>1.0661157024793388</v>
      </c>
      <c r="Z87" s="33">
        <f t="shared" si="56"/>
        <v>1.0193798449612403</v>
      </c>
      <c r="AA87" s="33">
        <f t="shared" si="56"/>
        <v>1.0570342205323193</v>
      </c>
      <c r="AB87" s="33">
        <f t="shared" si="56"/>
        <v>1.0582733812949641</v>
      </c>
      <c r="AC87" s="33">
        <f t="shared" si="56"/>
        <v>1.0469068660774983</v>
      </c>
      <c r="AD87" s="33">
        <f t="shared" si="56"/>
        <v>1.0129870129870129</v>
      </c>
      <c r="AE87" s="33">
        <f t="shared" si="56"/>
        <v>1.0717948717948718</v>
      </c>
      <c r="AF87" s="70">
        <f t="shared" si="56"/>
        <v>1.0466507177033493</v>
      </c>
      <c r="AG87" s="33">
        <f t="shared" si="56"/>
        <v>1.1428571428571428</v>
      </c>
      <c r="AH87" s="34">
        <f t="shared" si="56"/>
        <v>1.2350000000000001</v>
      </c>
      <c r="AI87" s="33">
        <f t="shared" si="56"/>
        <v>1.2955465587044535</v>
      </c>
      <c r="AJ87" s="33">
        <f t="shared" si="56"/>
        <v>1.1875</v>
      </c>
    </row>
    <row r="88" spans="1:36" x14ac:dyDescent="0.25">
      <c r="A88" s="13" t="s">
        <v>43</v>
      </c>
      <c r="B88" s="14"/>
      <c r="C88" s="39"/>
      <c r="D88" s="40">
        <f>D85/404</f>
        <v>1.0866336633663367</v>
      </c>
      <c r="E88" s="40">
        <f t="shared" ref="E88:AE88" si="57">E85/404</f>
        <v>1.1559405940594059</v>
      </c>
      <c r="F88" s="40">
        <f t="shared" si="57"/>
        <v>1.2772277227722773</v>
      </c>
      <c r="G88" s="40">
        <f t="shared" si="57"/>
        <v>1.3514851485148516</v>
      </c>
      <c r="H88" s="40">
        <f t="shared" si="57"/>
        <v>1.4381188118811881</v>
      </c>
      <c r="I88" s="40">
        <f t="shared" si="57"/>
        <v>1.5297029702970297</v>
      </c>
      <c r="J88" s="40">
        <f t="shared" si="57"/>
        <v>1.6386138613861385</v>
      </c>
      <c r="K88" s="40">
        <f t="shared" si="57"/>
        <v>1.7376237623762376</v>
      </c>
      <c r="L88" s="40">
        <f t="shared" si="57"/>
        <v>1.8490099009900991</v>
      </c>
      <c r="M88" s="40">
        <f t="shared" si="57"/>
        <v>1.9133663366336633</v>
      </c>
      <c r="N88" s="40">
        <f t="shared" si="57"/>
        <v>2.0420792079207919</v>
      </c>
      <c r="O88" s="40">
        <f t="shared" si="57"/>
        <v>2.1633663366336635</v>
      </c>
      <c r="P88" s="40">
        <f t="shared" si="57"/>
        <v>2.2797029702970297</v>
      </c>
      <c r="Q88" s="40">
        <f t="shared" si="57"/>
        <v>2.2920792079207919</v>
      </c>
      <c r="R88" s="40">
        <f t="shared" si="57"/>
        <v>2.3391089108910892</v>
      </c>
      <c r="S88" s="40">
        <f t="shared" si="57"/>
        <v>2.4306930693069306</v>
      </c>
      <c r="T88" s="40">
        <f t="shared" si="57"/>
        <v>2.5519801980198018</v>
      </c>
      <c r="U88" s="40">
        <f t="shared" si="57"/>
        <v>2.6856435643564356</v>
      </c>
      <c r="V88" s="40">
        <f t="shared" si="57"/>
        <v>2.7623762376237622</v>
      </c>
      <c r="W88" s="40">
        <f t="shared" si="57"/>
        <v>2.8539603960396041</v>
      </c>
      <c r="X88" s="40">
        <f t="shared" si="57"/>
        <v>2.995049504950495</v>
      </c>
      <c r="Y88" s="40">
        <f t="shared" si="57"/>
        <v>3.1930693069306932</v>
      </c>
      <c r="Z88" s="40">
        <f t="shared" si="57"/>
        <v>3.254950495049505</v>
      </c>
      <c r="AA88" s="40">
        <f t="shared" si="57"/>
        <v>3.4405940594059405</v>
      </c>
      <c r="AB88" s="40">
        <f t="shared" si="57"/>
        <v>3.641089108910891</v>
      </c>
      <c r="AC88" s="40">
        <f t="shared" si="57"/>
        <v>3.8118811881188117</v>
      </c>
      <c r="AD88" s="40">
        <f t="shared" si="57"/>
        <v>3.8613861386138613</v>
      </c>
      <c r="AE88" s="40">
        <f t="shared" si="57"/>
        <v>4.1386138613861387</v>
      </c>
      <c r="AF88" s="40">
        <f>AF85/404</f>
        <v>4.3316831683168315</v>
      </c>
      <c r="AG88" s="40">
        <f>AG85/370</f>
        <v>5.4054054054054053</v>
      </c>
      <c r="AH88" s="40">
        <f>AH85/370</f>
        <v>6.6756756756756754</v>
      </c>
      <c r="AI88" s="40">
        <f>AI85/370</f>
        <v>8.6486486486486491</v>
      </c>
      <c r="AJ88" s="40">
        <f>AJ85/370</f>
        <v>10.27027027027027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VACA</dc:creator>
  <cp:lastModifiedBy>Eva Vácová</cp:lastModifiedBy>
  <cp:lastPrinted>2014-02-15T17:27:07Z</cp:lastPrinted>
  <dcterms:created xsi:type="dcterms:W3CDTF">2014-02-10T10:15:08Z</dcterms:created>
  <dcterms:modified xsi:type="dcterms:W3CDTF">2014-05-01T16:50:51Z</dcterms:modified>
</cp:coreProperties>
</file>